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tabRatio="714" activeTab="0"/>
  </bookViews>
  <sheets>
    <sheet name="Uitleg" sheetId="1" r:id="rId1"/>
    <sheet name="CI eigen voorblad" sheetId="2" r:id="rId2"/>
    <sheet name="Algemeen" sheetId="3" r:id="rId3"/>
    <sheet name="Auditgegevens" sheetId="4" r:id="rId4"/>
    <sheet name="Auditplan" sheetId="5" r:id="rId5"/>
    <sheet name="Vragenlijst" sheetId="6" r:id="rId6"/>
    <sheet name="Resultaat" sheetId="7" r:id="rId7"/>
    <sheet name="Analyse" sheetId="8" r:id="rId8"/>
    <sheet name="Bevindingen en autorisatie" sheetId="9" r:id="rId9"/>
    <sheet name="VCU Coordinator" sheetId="10" r:id="rId10"/>
    <sheet name="Blad1" sheetId="11" r:id="rId11"/>
  </sheets>
  <definedNames>
    <definedName name="_xlnm.Print_Area" localSheetId="7">'Analyse'!$A$1:$G$29</definedName>
    <definedName name="_xlnm.Print_Area" localSheetId="3">'Auditgegevens'!$A$1:$J$77</definedName>
    <definedName name="_xlnm.Print_Area" localSheetId="8">'Bevindingen en autorisatie'!$A$1:$L$40</definedName>
    <definedName name="_xlnm.Print_Area" localSheetId="6">'Resultaat'!$A$1:$K$47</definedName>
    <definedName name="_xlnm.Print_Area" localSheetId="9">'VCU Coordinator'!$A$1:$L$20</definedName>
    <definedName name="_xlnm.Print_Area" localSheetId="5">'Vragenlijst'!$A$1:$C$317</definedName>
    <definedName name="_xlnm.Print_Titles" localSheetId="6">'Resultaat'!$7:$8</definedName>
  </definedNames>
  <calcPr fullCalcOnLoad="1"/>
</workbook>
</file>

<file path=xl/sharedStrings.xml><?xml version="1.0" encoding="utf-8"?>
<sst xmlns="http://schemas.openxmlformats.org/spreadsheetml/2006/main" count="644" uniqueCount="401">
  <si>
    <t>Documenten</t>
  </si>
  <si>
    <t>Beleidsverklaring</t>
  </si>
  <si>
    <t>1.1</t>
  </si>
  <si>
    <t>Doelstelling:</t>
  </si>
  <si>
    <t>Minimumeisen</t>
  </si>
  <si>
    <t>1.2</t>
  </si>
  <si>
    <t>Doelstelling</t>
  </si>
  <si>
    <t>2.1</t>
  </si>
  <si>
    <t>2.2</t>
  </si>
  <si>
    <t>2.3</t>
  </si>
  <si>
    <t>2.4</t>
  </si>
  <si>
    <t>3.1</t>
  </si>
  <si>
    <t>3.2</t>
  </si>
  <si>
    <t>6.1</t>
  </si>
  <si>
    <t>Onderbouwing</t>
  </si>
  <si>
    <t>•</t>
  </si>
  <si>
    <t>Audit volgens checklijst:</t>
  </si>
  <si>
    <t>Nr</t>
  </si>
  <si>
    <t>Vraag</t>
  </si>
  <si>
    <t>aantal gewerkte uren (2)</t>
  </si>
  <si>
    <t>Gegevens van het bedrijf:</t>
  </si>
  <si>
    <t>Beoordeling interne audits van de nevenvestigingen (indien van toepassing)</t>
  </si>
  <si>
    <t>vestigingsplaats</t>
  </si>
  <si>
    <t>adres</t>
  </si>
  <si>
    <t>Ongevallen met dodelijke afloop (a)</t>
  </si>
  <si>
    <t>Aantal arbeidsongevallen (3+4)</t>
  </si>
  <si>
    <t>IF-frequentie (b)</t>
  </si>
  <si>
    <t>Dodelijke afloop: overlijden binnen 30 werkdagen en het opgelopen letsel is mede oorzaak van het overlijden</t>
  </si>
  <si>
    <t>(a)</t>
  </si>
  <si>
    <t>(b)</t>
  </si>
  <si>
    <t>IF (Frequentie)</t>
  </si>
  <si>
    <t>aantal ongevallen met verzuim/werkverlet (3+4) x 1.000.000</t>
  </si>
  <si>
    <t xml:space="preserve">Beoordeling op basis van: </t>
  </si>
  <si>
    <t>Must</t>
  </si>
  <si>
    <t>Huidig blad met uitleg over het bestand</t>
  </si>
  <si>
    <t>Organisatorische eenheid</t>
  </si>
  <si>
    <t>Handtekening</t>
  </si>
  <si>
    <t>Volledig</t>
  </si>
  <si>
    <t>Onvolledig</t>
  </si>
  <si>
    <t>Volledig zie opm.</t>
  </si>
  <si>
    <t>Opm</t>
  </si>
  <si>
    <t>Soort vraag</t>
  </si>
  <si>
    <t>Lijst</t>
  </si>
  <si>
    <t>Aanvullend</t>
  </si>
  <si>
    <t>volledig</t>
  </si>
  <si>
    <t>vragen</t>
  </si>
  <si>
    <t>Opmerking bij vraag</t>
  </si>
  <si>
    <t>minimumeisen</t>
  </si>
  <si>
    <t>vraag</t>
  </si>
  <si>
    <t>Beoordeling</t>
  </si>
  <si>
    <t>akkoord</t>
  </si>
  <si>
    <t>Totaal  /</t>
  </si>
  <si>
    <t>Volledigheid</t>
  </si>
  <si>
    <t>min eis</t>
  </si>
  <si>
    <t>doc</t>
  </si>
  <si>
    <t>Niet akkoord bij volledig</t>
  </si>
  <si>
    <t>Mustvragen</t>
  </si>
  <si>
    <t>Aanvullende vragen</t>
  </si>
  <si>
    <t>Volledig zie</t>
  </si>
  <si>
    <t>Opm.</t>
  </si>
  <si>
    <t>Alle vragen</t>
  </si>
  <si>
    <t>Niet akkoord bij volledig zie opm</t>
  </si>
  <si>
    <t>Niet akkoord volledig zie opm</t>
  </si>
  <si>
    <t>1 = volledig</t>
  </si>
  <si>
    <t>1 = aantal niet akkoord</t>
  </si>
  <si>
    <t>Eigen blad CI</t>
  </si>
  <si>
    <t>Ongevallen met verzuim/werkverlet</t>
  </si>
  <si>
    <t>Audit betreft:</t>
  </si>
  <si>
    <t>Invullen</t>
  </si>
  <si>
    <t>ANALYSE</t>
  </si>
  <si>
    <t>ALGEMEEN</t>
  </si>
  <si>
    <t>VRAGENLIJST</t>
  </si>
  <si>
    <t>RESULTAAT</t>
  </si>
  <si>
    <t>/CK</t>
  </si>
  <si>
    <t>-</t>
  </si>
  <si>
    <t>Bedrijf</t>
  </si>
  <si>
    <t>Analyse aantal onderbouwingen, minimumeisen en documenten</t>
  </si>
  <si>
    <t>Onderbouwingen</t>
  </si>
  <si>
    <t>Onderbouwingen voor doelstellingen</t>
  </si>
  <si>
    <t>Gescoord</t>
  </si>
  <si>
    <t>Onderbouwingen voor minimum eisen</t>
  </si>
  <si>
    <t>Max aantal</t>
  </si>
  <si>
    <t>Must vragen</t>
  </si>
  <si>
    <t xml:space="preserve">Aantal minimum eisen niet akkoord </t>
  </si>
  <si>
    <t>Minimumeisen en documenten 'niet akkoord' voor wel scorende vragen</t>
  </si>
  <si>
    <t>Aantal documenten niet akkoord</t>
  </si>
  <si>
    <t>Consequentie</t>
  </si>
  <si>
    <t>Score vragen</t>
  </si>
  <si>
    <t>Indien niet alle mustvragen gescoord =&gt; geen voordracht</t>
  </si>
  <si>
    <t>Indien niet alle onderbouwingen zijn ingevuld kan het rapport niet geaccepteerd worden</t>
  </si>
  <si>
    <t>voorgedragen kunnen worden voor certificatie</t>
  </si>
  <si>
    <t xml:space="preserve">Op basis van het aantal ingevulde onderbouwingen zou het bedrijf </t>
  </si>
  <si>
    <t>BEVINDINGEN EN AUTORISATIE</t>
  </si>
  <si>
    <t>naam contactpersoon</t>
  </si>
  <si>
    <t>• e-mail adres contactpersoon</t>
  </si>
  <si>
    <t>naam</t>
  </si>
  <si>
    <t>Ongevallenstatistiek</t>
  </si>
  <si>
    <t>Laatste jaar waarvan gegevens bekend zijn:</t>
  </si>
  <si>
    <t>Gegevens CI</t>
  </si>
  <si>
    <t>Naam/vestiging CI</t>
  </si>
  <si>
    <t>Relevante wijzigingen organisatie</t>
  </si>
  <si>
    <t>Ja</t>
  </si>
  <si>
    <t>Nee</t>
  </si>
  <si>
    <t>Door CI zelf in te vullen / aan te maken</t>
  </si>
  <si>
    <t>nr</t>
  </si>
  <si>
    <t>vraag nr</t>
  </si>
  <si>
    <t>Observaties / aandachtspunten ten behoeve van de volgende audit</t>
  </si>
  <si>
    <t>Observatie / aandachtspunt</t>
  </si>
  <si>
    <t>Eindconclusie auditor</t>
  </si>
  <si>
    <t>Bedrijfsnaam</t>
  </si>
  <si>
    <t>Datum / data audit</t>
  </si>
  <si>
    <t>Relevante wijzigingen documentatie</t>
  </si>
  <si>
    <t>Afwijkingen / observaties voorgaande audits</t>
  </si>
  <si>
    <t>Observaties behandeld?</t>
  </si>
  <si>
    <t>positief</t>
  </si>
  <si>
    <t>negatief</t>
  </si>
  <si>
    <t>invullen</t>
  </si>
  <si>
    <t>Eindconclusie coördinator</t>
  </si>
  <si>
    <t>Datum</t>
  </si>
  <si>
    <t xml:space="preserve">Het bestand bestaat, inclusief dit blad, uit 10 tabbladen. </t>
  </si>
  <si>
    <t>Geen bijzonderheden</t>
  </si>
  <si>
    <t xml:space="preserve">Algemene informatie:
</t>
  </si>
  <si>
    <t>1. Uitleg
(beveiligd, niet in te vullen)</t>
  </si>
  <si>
    <t>3. Algemeen
(deels beveiligd, deels in te vullen)</t>
  </si>
  <si>
    <t>6. Vragenlijst
(deels beveiligd, deels in te vullen)</t>
  </si>
  <si>
    <t>9. Bevindingen en autorisatie
(deels beveiligd, deels in te vullen)</t>
  </si>
  <si>
    <t>8. Analyse
(beveiligd, niet in te vullen)</t>
  </si>
  <si>
    <t>2. CI eigen voorblad
(geheel onbeveiligd, geheel in te vullen)</t>
  </si>
  <si>
    <t xml:space="preserve">7. Resultaat
(beveiligd, niet in te vullen)
</t>
  </si>
  <si>
    <r>
      <rPr>
        <u val="single"/>
        <sz val="8"/>
        <rFont val="Arial"/>
        <family val="2"/>
      </rPr>
      <t>Afvinken minimumeis/document</t>
    </r>
    <r>
      <rPr>
        <sz val="8"/>
        <rFont val="Arial"/>
        <family val="2"/>
      </rPr>
      <t xml:space="preserve"> =&gt; als een minimumeis of document naar oordeel van de auditor akkoord is, het keuzevakje ervoor aanklikken. Als niet alle vakjes van een vraag afgevinkt kunnen worden, wordt, los van de onderbouwing, niet aan de vraag voldaan met uitzondering van hetgeen is aangegeven onder 'Volledig zie opm.'</t>
    </r>
  </si>
  <si>
    <r>
      <rPr>
        <u val="single"/>
        <sz val="8"/>
        <rFont val="Arial"/>
        <family val="2"/>
      </rPr>
      <t>(1) 'Volledig'</t>
    </r>
    <r>
      <rPr>
        <sz val="8"/>
        <rFont val="Arial"/>
        <family val="2"/>
      </rPr>
      <t xml:space="preserve"> =&gt; alle minimumeisen en documenten zijn akkoord, ook de onderbouwingen zijn positief</t>
    </r>
  </si>
  <si>
    <r>
      <rPr>
        <u val="single"/>
        <sz val="8"/>
        <rFont val="Arial"/>
        <family val="2"/>
      </rPr>
      <t xml:space="preserve">Uitklaplijstje </t>
    </r>
    <r>
      <rPr>
        <sz val="8"/>
        <rFont val="Arial"/>
        <family val="2"/>
      </rPr>
      <t>=&gt; het uitklaplijstje bij iedere vraag staat standaard op 'Onvolledig'. Deze dient handmatig aangepast te worden naar:</t>
    </r>
  </si>
  <si>
    <t>Initiële audit</t>
  </si>
  <si>
    <t>Herhalingsaudit</t>
  </si>
  <si>
    <t>Medewerkers</t>
  </si>
  <si>
    <t>Plaats</t>
  </si>
  <si>
    <t>AUDITGEGEVENS</t>
  </si>
  <si>
    <t>Fase 1; Auditbevindingen</t>
  </si>
  <si>
    <t xml:space="preserve">Afwijkingen effectief afgehandeld?  </t>
  </si>
  <si>
    <t>4. Auditgegevens
(deels beveiligd, deels in te vullen)</t>
  </si>
  <si>
    <t>5. Auditplan
(geheel onbeveiligd, geheel in te vullen)</t>
  </si>
  <si>
    <t>Volledig zie N.B.</t>
  </si>
  <si>
    <t>NB</t>
  </si>
  <si>
    <r>
      <t>Het is alleen mogelijk op dit blad de cellen in te vullen die als volgt aangegeven zijn</t>
    </r>
  </si>
  <si>
    <r>
      <t xml:space="preserve">Blad dat per CI ingevuld mag worden en waarop aangegeven wordt welke agenda gevolgd wordt en welke auditees gesproken zijn. Er mogen echter </t>
    </r>
    <r>
      <rPr>
        <b/>
        <sz val="8"/>
        <rFont val="Arial"/>
        <family val="2"/>
      </rPr>
      <t>geen</t>
    </r>
    <r>
      <rPr>
        <sz val="8"/>
        <rFont val="Arial"/>
        <family val="2"/>
      </rPr>
      <t xml:space="preserve"> onderdelen vanuit de overige bladen hiernaartoe verplaatst/gecopieerd worden</t>
    </r>
  </si>
  <si>
    <r>
      <t xml:space="preserve">Voorblad dat per CI ingevuld mag worden met bv eigen nummers, logo's etc. Er mogen echter </t>
    </r>
    <r>
      <rPr>
        <b/>
        <sz val="8"/>
        <rFont val="Arial"/>
        <family val="2"/>
      </rPr>
      <t>geen</t>
    </r>
    <r>
      <rPr>
        <sz val="8"/>
        <rFont val="Arial"/>
        <family val="2"/>
      </rPr>
      <t xml:space="preserve"> onderdelen vanuit de overige bladen hiernaartoe verplaatst/gecopieerd worden</t>
    </r>
  </si>
  <si>
    <t>Alle invulcellen hebben automatische terugloop dat wil zeggen als de tekst in de cel meer is dan op 1 regel past, dan wordt de cel automatisch hoger (meerdere regels dus). Het is mogelijk om in die cel ook 'harde returns' (nieuwe regel) te gebruiken door, als je in de cel staat, de "Alt-toets" ingedrukt te houden tijdens 'Enter'</t>
  </si>
  <si>
    <t>CK</t>
  </si>
  <si>
    <t>Bezocht</t>
  </si>
  <si>
    <t>Op dit blad wordt een analyse weergegeven van het behaalde auditresultaat. Het geeft o.a. aan of op basis van gescoorde vragen en aantal ingevulde onderbouwingen of voldaan is aan de eisen. Let op: dit is kwantitatief!! Het geeft geen oordeel over wat ingevuld is.</t>
  </si>
  <si>
    <t xml:space="preserve">Op basis van het aantal gescoorde mustvragen zou het bedrijf </t>
  </si>
  <si>
    <t xml:space="preserve">De enig geldende en juiste versie van dit rapport is de versie die bij de start van de audit beschikbaar is via de websites </t>
  </si>
  <si>
    <r>
      <t>'</t>
    </r>
    <r>
      <rPr>
        <u val="single"/>
        <sz val="8"/>
        <rFont val="Arial"/>
        <family val="2"/>
      </rPr>
      <t>www.ssvv.nl</t>
    </r>
    <r>
      <rPr>
        <sz val="8"/>
        <rFont val="Arial"/>
        <family val="2"/>
      </rPr>
      <t>' en '</t>
    </r>
    <r>
      <rPr>
        <u val="single"/>
        <sz val="8"/>
        <rFont val="Arial"/>
        <family val="2"/>
      </rPr>
      <t>www.vca-besacc.be</t>
    </r>
    <r>
      <rPr>
        <sz val="8"/>
        <rFont val="Arial"/>
        <family val="2"/>
      </rPr>
      <t>'. Een gewijzigde versie is kenbaar aan de gewijzigde datum onder aan ieder blad</t>
    </r>
  </si>
  <si>
    <r>
      <rPr>
        <u val="single"/>
        <sz val="8"/>
        <rFont val="Arial"/>
        <family val="2"/>
      </rPr>
      <t>Opm</t>
    </r>
    <r>
      <rPr>
        <sz val="8"/>
        <rFont val="Arial"/>
        <family val="2"/>
      </rPr>
      <t xml:space="preserve"> =&gt; Opmerkingen van de auditor over </t>
    </r>
    <r>
      <rPr>
        <b/>
        <u val="single"/>
        <sz val="8"/>
        <rFont val="Arial"/>
        <family val="2"/>
      </rPr>
      <t>de gehele vraag</t>
    </r>
    <r>
      <rPr>
        <sz val="8"/>
        <rFont val="Arial"/>
        <family val="2"/>
      </rPr>
      <t xml:space="preserve">! 
a) Deze invulmogelijkheid is </t>
    </r>
    <r>
      <rPr>
        <b/>
        <u val="single"/>
        <sz val="8"/>
        <rFont val="Arial"/>
        <family val="2"/>
      </rPr>
      <t>wel</t>
    </r>
    <r>
      <rPr>
        <sz val="8"/>
        <rFont val="Arial"/>
        <family val="2"/>
      </rPr>
      <t xml:space="preserve"> verplicht als de beoordeling van de vraag 'volledig zie opm' is. Hier dient dan aangegeven te worden waarom de vraag wel akkoord is terwijl niet op alle minimumeisen/documenten gescoord is
b) Deze invulmogelijkheid is </t>
    </r>
    <r>
      <rPr>
        <b/>
        <u val="single"/>
        <sz val="8"/>
        <rFont val="Arial"/>
        <family val="2"/>
      </rPr>
      <t>niet</t>
    </r>
    <r>
      <rPr>
        <sz val="8"/>
        <rFont val="Arial"/>
        <family val="2"/>
      </rPr>
      <t xml:space="preserve"> verplicht in overige gevallen. De auditor kan echter alle bijzonderheden mbt deze vraag opnemen bv als de auditor van mening is dat ter beschikking gestelde gegevens gestructureerder opgezet kunnen worden</t>
    </r>
  </si>
  <si>
    <t xml:space="preserve">Totaal aantal medewerkers   </t>
  </si>
  <si>
    <t>Gegevens hoofd- en nevenvestigingen:</t>
  </si>
  <si>
    <t>Naam hoofdvestiging</t>
  </si>
  <si>
    <t>Aantal mede-werkers*</t>
  </si>
  <si>
    <t>Naam nevenvestiging(en)</t>
  </si>
  <si>
    <t>* betreft, per vestiging, alle 'soorten' medewerkers als onder kop 'medewerkers' hierboven genoemd</t>
  </si>
  <si>
    <t>Te besteden audittijd/bestede audittijd</t>
  </si>
  <si>
    <t>Werkelijk bestede audittijd</t>
  </si>
  <si>
    <t>Naam Nevenvestiging(en)</t>
  </si>
  <si>
    <t>Totaal aantal bezocht</t>
  </si>
  <si>
    <t>(zie tabel boven)</t>
  </si>
  <si>
    <t>Afwijkingen huidige audit</t>
  </si>
  <si>
    <t>Aantal afwijkingen</t>
  </si>
  <si>
    <t>Status</t>
  </si>
  <si>
    <t>open</t>
  </si>
  <si>
    <t>gesloten</t>
  </si>
  <si>
    <t>Verificatie op afwijkingen door</t>
  </si>
  <si>
    <t>Documentenonderzoek</t>
  </si>
  <si>
    <t>Vervolgonderzoek op locatie</t>
  </si>
  <si>
    <t>Telefoonnummer</t>
  </si>
  <si>
    <t>• webadres</t>
  </si>
  <si>
    <t>Geintervieuwde personen</t>
  </si>
  <si>
    <t>Functie</t>
  </si>
  <si>
    <t>VCU</t>
  </si>
  <si>
    <t>Beleidsverklaring: bepaling gelijkwaardige activiteiten</t>
  </si>
  <si>
    <t>Rapporten van interne audits</t>
  </si>
  <si>
    <t xml:space="preserve">In de hoofdvestiging en alle betrokken nevenvestigingen is het VG-beheersysteem minstens drie maanden geïmplementeerd </t>
  </si>
  <si>
    <t>In elke VCU nevenvestiging is er minstens één leidinggevende/intercedent werkzaam en is er minstens één uitzendkracht volgens het betreffende  systeem uitgezonden</t>
  </si>
  <si>
    <t xml:space="preserve">Is de uitzendorganisatie geregistreerd/erkend? </t>
  </si>
  <si>
    <t xml:space="preserve">Enkel bonafide uitzendorganisaties kunnen een VCU-certificaat behalen. </t>
  </si>
  <si>
    <t>Documenten -</t>
  </si>
  <si>
    <t xml:space="preserve">Voert de uitzendorganisatie een actief VG-beleid? </t>
  </si>
  <si>
    <t xml:space="preserve">De beleidsverklaring schenkt in ieder geval aandacht aan: 
- voorkomen van persoonlijk letsel 
- de zorg voor veiligheid en gezondheid 
-  zorgzame plaatsing van uitzendkrachten met duidelijke afspraken met de inlener om de veiligheids-
   regels te respecteren 
- streven naar continue verbetering op gebied van VG </t>
  </si>
  <si>
    <t>Driejaarlijkse evaluatie van de beleidsverklaring en indien nodig actualisering</t>
  </si>
  <si>
    <t xml:space="preserve">De jaarlijks te realiseren VG-doelstellingen zijn vastgesteld </t>
  </si>
  <si>
    <t xml:space="preserve">Een VG-actieplan (actiepunten,verantwoordelijken en tijdsplanning) geeft aan op welke wijze de VG-doelstellingen zullen worden bereikt </t>
  </si>
  <si>
    <t>De beleidsverklaring en het actieplan zijn gecommuniceerd aan de medewerkers (leidinggevenden en intercedenten) bij de hoofdvestiging en alle betrokken nevenvestigingen</t>
  </si>
  <si>
    <t>Het actieplan wordt regelmatig (minstens één maal per jaar) getoetst en indien nodig bijgestuurd</t>
  </si>
  <si>
    <t xml:space="preserve">De jaarlijks te realiseren VG-doelstellingen </t>
  </si>
  <si>
    <t xml:space="preserve">De beleidsverklaring is gedateerd en ondertekend door ten minste de persoon met de hoogste functie in de organisatie </t>
  </si>
  <si>
    <t xml:space="preserve">Is er een Veiligheid en Gezondheid functionaris aangesteld binnen de uitzendorganisatie? </t>
  </si>
  <si>
    <t xml:space="preserve">De VG-functionaris heeft rechtstreekse toegang tot de top van de operationele uitzendorganisatie </t>
  </si>
  <si>
    <t>De VG-functionaris is bekend bij, betrokken met en bereikbaar voor de intercedenten en leidinggevenden</t>
  </si>
  <si>
    <t>De VG-functionaris moet binnen de uitzendorganisatie aangesteld zijn</t>
  </si>
  <si>
    <t xml:space="preserve">Taken en verantwoordelijkheden van de VG-functionaris zijn aangegeven in een functieomschrijving </t>
  </si>
  <si>
    <t xml:space="preserve">Diploma’s, attesten MVK/(Hobéon SKO toegelaten) of Niveau II  </t>
  </si>
  <si>
    <t xml:space="preserve">VG-functionaris: diploma’s, attesten VIL-VCU of VOL-VCA </t>
  </si>
  <si>
    <t xml:space="preserve">Functieomschrijving VG-functionaris </t>
  </si>
  <si>
    <t>Organogram</t>
  </si>
  <si>
    <t xml:space="preserve">Bestaat er een VG-structuur in de uitzendorganisatie? </t>
  </si>
  <si>
    <t xml:space="preserve">Geborgd moet zijn dat taken, verantwoordelijkheden en bevoegdheden worden uitgeoefend </t>
  </si>
  <si>
    <t xml:space="preserve">Functieomschrijvingen van alle leidinggevenden en intercedenten verschaffen helderheid over taken, verantwoordelijkheden en bevoegdheden met betrekking tot de VG-aspecten bij uitzending </t>
  </si>
  <si>
    <t xml:space="preserve">Procedure van borging </t>
  </si>
  <si>
    <t xml:space="preserve">Functieomschrijvingen (intercedent, leidinggevenden) </t>
  </si>
  <si>
    <t xml:space="preserve">Hebben alle intercedenten en leidinggevenden een formele veiligheids- en gezondheidsopleiding gevolgd? </t>
  </si>
  <si>
    <t xml:space="preserve">Intercedenten en leidinggevenden beschikken over voldoende VG-kennis. </t>
  </si>
  <si>
    <t xml:space="preserve">Diploma’s, attesten of certificaten zijn niet ouder dan 10 jaar </t>
  </si>
  <si>
    <t>Intercedenten en leidinggevenden die langer dan 3 maanden in dienst zijn binnen de VCU organisatie, beschikken over een diploma, attest of certificaat VIL-VCU3, voorzien van VCU logo</t>
  </si>
  <si>
    <t>Diploma’s, attesten , certificaten VIL-VCU</t>
  </si>
  <si>
    <t xml:space="preserve">Overzicht van leidinggevenden en intercedenten binnen VCU organisatie </t>
  </si>
  <si>
    <t>2.5</t>
  </si>
  <si>
    <t>Medewerkers hebben door middel van interne documentatie kennis van VG-aspecten die gerespecteerd dienen te worden om uitzendkrachten veilig tewerk te kunnen stellen.</t>
  </si>
  <si>
    <t xml:space="preserve">Er bestaat een programma voor de introductie en inwerking van nieuwe medewerkers  </t>
  </si>
  <si>
    <t xml:space="preserve">Er is een registratie van deelname aan voorlichtingsprogramma’s of onderdelen hiervan </t>
  </si>
  <si>
    <t xml:space="preserve">Indien noodzakelijk is er een periodieke actualisatie van documentatie en bijscholing van de al in dienst zijnde medewerkers </t>
  </si>
  <si>
    <t xml:space="preserve">Voorlichtings- of introductieprogramma </t>
  </si>
  <si>
    <t xml:space="preserve">Registratie van deelname aan voorlichting of bijscholing </t>
  </si>
  <si>
    <t>2.6</t>
  </si>
  <si>
    <t xml:space="preserve">Bevorderen van de motivatie en aandacht binnen de uitzendorganisatie  voor alle VG-aspecten van werkzaamheden die uitgevoerd worden door  uitzendkrachten. </t>
  </si>
  <si>
    <t xml:space="preserve">Overleg wordt minimaal 4 maal per jaar gehouden </t>
  </si>
  <si>
    <t>Overleg wordt gehouden onder leiding van de persoon met de hoogste functie binnen de organisatorische eenheid (VCU afdeling)</t>
  </si>
  <si>
    <t xml:space="preserve">Actieve betrokkenheid van de VG-functionaris </t>
  </si>
  <si>
    <t xml:space="preserve">Belangrijke conclusies en afspraken worden vastgelegd en gecommuniceerd aan de medewerkers </t>
  </si>
  <si>
    <t xml:space="preserve">Communicatie aan medewerkers </t>
  </si>
  <si>
    <t xml:space="preserve">Agenda’s en verslagen van gehouden VG-overleg </t>
  </si>
  <si>
    <t xml:space="preserve">Is er binnen de uitzendorganisatie overleg over de VG-aspecten van uitzendkrachten?  </t>
  </si>
  <si>
    <t>Uitzendorganisaties moeten aantoonbaar beschikken over de nodige informatie om te kunnen garanderen dat uitzendkrachten over de specifieke kennis en kunde beschikken die zij nodig hebben voor de uitvoering van werkzaamheden op de werklocatie.</t>
  </si>
  <si>
    <t xml:space="preserve">Overzicht van alle uitgezonden uitzendkrachten per organisatorische eenheid, die het afgelopen jaar of de laatste 12- maanden sinds de invoering van het VCU- systeem in dienst zijn (geweest) </t>
  </si>
  <si>
    <t xml:space="preserve">Borgen dat dossiers volledig en actueel zijn </t>
  </si>
  <si>
    <t xml:space="preserve">Overzicht van alle uitzendkrachten die onder VCU- certificatie vallen gedurende het afgelopen jaar </t>
  </si>
  <si>
    <t xml:space="preserve">Dossiers van uitzendkrachten </t>
  </si>
  <si>
    <t>Procedure voor borging</t>
  </si>
  <si>
    <t xml:space="preserve">Bestaat er een adequate procedure voor het correct beheren en invullen van het veiligheidspaspoort, indien een veiligheidspaspoort wordt gehanteerd?                           </t>
  </si>
  <si>
    <t>Uitzendkrachten kunnen middels het veiligheidspaspoort op praktische wijze aantonen over welke kwalificaties zij beschikken, op voorwaarde dat het paspoort correct wordt beheerd en ingevuld.</t>
  </si>
  <si>
    <t>Procedure voor het registreren van opleidingen/instructies/bevoegdheden en vereiste medische geschiktheidsverklaringen in het veiligheidspaspoort</t>
  </si>
  <si>
    <t>Tegenover iedere vermelding/aantekening van opleidingen, medische geschiktheid, bevoegdheid, inentingen, … moet een bewijsstuk  in het personeelsdossier opgenomen zijn</t>
  </si>
  <si>
    <t>Vastlegging verantwoordelijke persoon voor het invullen van het veiligheidspaspoort</t>
  </si>
  <si>
    <t xml:space="preserve">Registratie van uitgereikte  veiligheidspaspoorten met vermelding van houder, nummer en datum van uitgifte </t>
  </si>
  <si>
    <t xml:space="preserve">Register van uitgereikte veiligheidspaspoorten </t>
  </si>
  <si>
    <t>4.1</t>
  </si>
  <si>
    <t xml:space="preserve">Worden bij de aanvraag door de inlener naar uitzendkrachten de noodzakelijke aandachtspunten vastgelegd? </t>
  </si>
  <si>
    <t xml:space="preserve">Bij de vraag naar uitzendkrachten worden door de inlener over de uit te  voeren werkzaamheden de specifieke VG-risico’s, de getroffen beheersmaatregelen, de vereiste persoonlijke beschermingsmiddelen, opleiding en ervaring aangegeven. De uitzendorganisatie gaat na of de bezorgde informatie ter beschikking is gesteld. </t>
  </si>
  <si>
    <t xml:space="preserve">Door de inlener is duidelijk aangegeven: 
- functienaam 
- plaats, afdeling en werkomgeving 
- uit te voeren werkzaamheden en taken 
- risicovolle taken en beheersmaatregelen van de taak en werkplek 
- vereiste medische geschiktheid </t>
  </si>
  <si>
    <t xml:space="preserve">De toegepaste Persoonlijke beschermingsmiddelen (PBM’s), gebaseerd op de risico’s bij het uitzendwerk, zijn bij de aanvraag duidelijk aangeven: 
- aanwezige risico’s (gevaarlijke stoffen, machines, situaties, processen) 
- welke PBM worden toegepast om deze risico’s te beheersen 
- wie de PBM verzorgt (uitzendorganisatie of inlener) 
- wie de gebruiksinstructie PBM geeft (uitzendorganisatie of inlener) </t>
  </si>
  <si>
    <t>Instructies betreffende de aanvraag</t>
  </si>
  <si>
    <t xml:space="preserve">Voorbeelden van recente  aanvragen  </t>
  </si>
  <si>
    <t>4.2</t>
  </si>
  <si>
    <t xml:space="preserve">Komen bij de selectie van uitzendkrachten de vereiste aandachtspunten uit de aanvraag aan bod ? </t>
  </si>
  <si>
    <t xml:space="preserve">Uitzendkrachten kunnen selecteren die voldoen aan de eisen vastgelegd door de inlener. </t>
  </si>
  <si>
    <t xml:space="preserve">Overzicht van beschikbare uitzendkrachten </t>
  </si>
  <si>
    <t>Selectieprocedure van uitzendkracht(en) die voldoen aan de in vraag 4.1. gestelde eisen</t>
  </si>
  <si>
    <t xml:space="preserve">Selectieprocedure van uitzendkrachten </t>
  </si>
  <si>
    <t xml:space="preserve">Voorbeelden van recente toegepaste selectieprocedure(s) </t>
  </si>
  <si>
    <t>4.3</t>
  </si>
  <si>
    <t xml:space="preserve">Is de uitzendkracht op de hoogte van de specifieke functieeisen, Veiligheids- en Gezondheidrisico’s en de van toepassing zijnde Veiligheid, Gezondheid- en Milieuregels van de inlener of sector/branche waar hij tewerkgesteld wordt? </t>
  </si>
  <si>
    <t xml:space="preserve">Uitzendkrachten hebben kennis van de specifieke VG-risico’s en de VGM-regels en -voorschriften die van toepassing zijn op de locatie waar zij tewerkgesteld worden. </t>
  </si>
  <si>
    <t xml:space="preserve">Uitzendkrachten zijn op de hoogte gesteld van de bij de inlener voorgeschreven persoonlijke beschermingsmiddelen en worden geïnstrueerd over het juiste gebruik hiervan </t>
  </si>
  <si>
    <t xml:space="preserve">Uitzendkrachten hebben kennis genomen van de sector-/branchespecifieke VGM-regels en -voorschriften </t>
  </si>
  <si>
    <t xml:space="preserve">Uitzendkrachten hebben kennis genomen van de meldingsprocedure bij ongevallen met verzuim/werkverlet </t>
  </si>
  <si>
    <t xml:space="preserve">Voorbeelden van actuele bedrijfs- of sectorspecifieke VG-informatie </t>
  </si>
  <si>
    <t xml:space="preserve">Voorlichtingsprogramma aan uitzendkrachten </t>
  </si>
  <si>
    <t>Registratie van ontvangen informatie en voorlichting aan uitzendkrachten</t>
  </si>
  <si>
    <t>4.4</t>
  </si>
  <si>
    <t xml:space="preserve">Bestaat er tijdens de uitzending een controle op de gemaakte afspraken met de inlener? 
</t>
  </si>
  <si>
    <t xml:space="preserve">Controle of de geplaatste uitzendkrachten de afgesproken werkzaamheden uitvoeren, de juiste persoonlijke beschermingsmiddelen dragen, op de hoogte zijn gebracht van de geldende VG-regels en medisch geschikt zijn om de werkzaamheden uit te voeren </t>
  </si>
  <si>
    <t>Vastgelegd is op wel moment en op welke wijze tijden de uitzending controles plaatsvinden. Dit is afhankelijk van de uitzending, van deuitzendkracht en van de relatie met de inlener.</t>
  </si>
  <si>
    <t xml:space="preserve">Resultaten van de controles worden vastgelegd </t>
  </si>
  <si>
    <t>Opvolging van eventueel te nemen verbeteracties</t>
  </si>
  <si>
    <t xml:space="preserve">Instructie(s) controles bij inlener tijdens uitzending </t>
  </si>
  <si>
    <t xml:space="preserve">Uitgevoerde controles (bezoeken en schriftelijk of telefonisch contact) </t>
  </si>
  <si>
    <t>4.5</t>
  </si>
  <si>
    <t xml:space="preserve">Vindt tijdens of na afloop van de uitzending steekproefsgewijs een evaluatie plaats met de inleners en met de uitzendkrachten? </t>
  </si>
  <si>
    <t xml:space="preserve">Instructies: wanneer, door wie en op welke wijze evaluaties plaatsvinden </t>
  </si>
  <si>
    <t xml:space="preserve">Omschrijving steekproef, door uitzendorganisatie te bepalen </t>
  </si>
  <si>
    <t>Evaluatiedocumenten</t>
  </si>
  <si>
    <t xml:space="preserve">Rapportage(s) bij afwijkingen of negatieve respons (indien van toepassing) 
</t>
  </si>
  <si>
    <t>5.1</t>
  </si>
  <si>
    <t xml:space="preserve">Heeft de uitzendorganisatie een procedure voor melding en registratie van ongevallen met verzuim/werkverlet van de uitzendkracht? </t>
  </si>
  <si>
    <t xml:space="preserve">Inzicht hebben  in  ongevallen met verzuim/werkverlet van uitzendkrachten </t>
  </si>
  <si>
    <t xml:space="preserve">Procedure voor melding en registratie </t>
  </si>
  <si>
    <t xml:space="preserve">Communicatie van de procedure naar uitzendkrachten </t>
  </si>
  <si>
    <t xml:space="preserve">Correcte en volledige invulling van ongevallenformulier </t>
  </si>
  <si>
    <t>Registratie van alle ongevallen met vermelding van de verzuimduur/werkverletduur.</t>
  </si>
  <si>
    <t xml:space="preserve">Jaarlijks opstellen van de ongevallenstatistieken (laatste 3 jaar) </t>
  </si>
  <si>
    <t xml:space="preserve">Ongevallenstatistieken van de laatste kwartalen van het jaar van de audit tot de dag van de audit </t>
  </si>
  <si>
    <t xml:space="preserve">Procedure melding en registratie van ongevallen met verzuim/werkverlet </t>
  </si>
  <si>
    <t xml:space="preserve">Ongevallenformulier </t>
  </si>
  <si>
    <t xml:space="preserve">Actueel register van ongevallen met verzuim/werkverlet </t>
  </si>
  <si>
    <t>Ongevallenstatistiek afgelopen 3 jaar en laatste kwartalen</t>
  </si>
  <si>
    <t>5.2</t>
  </si>
  <si>
    <t xml:space="preserve">Wordt er lering getrokken uit de gemelde ongevallen met verzuim/werkverlet? </t>
  </si>
  <si>
    <t>Lering trekken uit ongevallen met het doel het optimaliseren van de aanvraag, selectie en plaatsing met het oog op het verbeteren van de veiligheid en gezondheid van de uitzendkracht op de werkplek</t>
  </si>
  <si>
    <t xml:space="preserve">Bespreken van rapporten binnen de uitzendorganisatie en vastleggen van eigen conclusies, die betrekking hebben op de VG-aspecten bij de aanvraag, selectie en plaatsing van uitzendkrachten </t>
  </si>
  <si>
    <t xml:space="preserve">Registratie van meldingen van ongevallen met verzuim/werkverlet en uitgevoerde onderzoeksrapporten </t>
  </si>
  <si>
    <t>Interne verslagen en mogelijke actiepunten naar aanleiding van besproken rapporten</t>
  </si>
  <si>
    <t xml:space="preserve">Rapporten  van onderzoek </t>
  </si>
  <si>
    <t>Inzet van uitzendkrachten, die medisch geschikt zijn voor de uitoefening van hun functie of taak  bij tewerkstelling op specifieke werkplekken.</t>
  </si>
  <si>
    <t>6.2</t>
  </si>
  <si>
    <t>Het VG-beheersysteem, dat van toepassing is, dient gelijkwaardig toegepast en beoordeeld te worden in de hoofdvestiging en in alle betrokken nevenvestigingen.</t>
  </si>
  <si>
    <t xml:space="preserve">Inhoud van de voorlichting is afgestemd op de eigen organisatie en uitzendfuncties </t>
  </si>
  <si>
    <t>N.B.: score is positief indien  de uitzendorganisatie geen veiligheidspaspoorten hanteert</t>
  </si>
  <si>
    <t>Uitzendkrachten worden door de uitzendorganisatie geïnformeerd over de uitzending, de risico’s en beheersmaatregelen van de functie waarin zij worden geplaatst</t>
  </si>
  <si>
    <t xml:space="preserve">Optimaliseren van de aanvraag, selectie en plaatsing met het oog op het verbeteren van de veiligheid en gezondheid van de uitzendkracht op de werkplek. </t>
  </si>
  <si>
    <t xml:space="preserve">Bij afwijkingen of negatieve respons van de evaluatie is aantoonbaar:
 - de bespreking binnen de uitzendorganisatie 
 - aanwijzing van verantwoordelijk persoon voor verdere afhandeling   of actie 
 - de follow-up van eventueel te nemen verbeteracties </t>
  </si>
  <si>
    <t>Indien er minimumeisen/documenten niet akkoord zijn, dient hiervan een deugdelijke onderbouwing te zijn (onder opm) én dient de VCU-coordinator hier expliciet mee akkoord te gaan (zie authorisatie VCU-coordinator)</t>
  </si>
  <si>
    <t>VCU-Auditor</t>
  </si>
  <si>
    <t>Op basis van de uitgevoerde audit en de resultaten/analyses als opgenomen in dit rapport is mijn advies voor het verstrekken / continueren van het certificaat op basis van de VCU 2010/05:</t>
  </si>
  <si>
    <t>Naam VCU-Auditor</t>
  </si>
  <si>
    <t>VCU-COÖRDINATOR</t>
  </si>
  <si>
    <t>Op basis van de uitgevoerde audit als opgenomen in dit rapport, specifiek:
- de resultaten/analyses
- de onderbouwingen en opmerkingen
- status en verificatie afwijkingen
- de bevindingen, autorisatie en eindconclusie van de auditor
is mijn advies voor het verstrekken / continueren van het certificaat op basis van de VCU 2010/05:</t>
  </si>
  <si>
    <t>Naam VCU-Coördinator</t>
  </si>
  <si>
    <r>
      <t xml:space="preserve">Dit bestand is het verplichte format voor het auditrapport voor de initiële- en herhalingsaudit </t>
    </r>
    <r>
      <rPr>
        <u val="single"/>
        <sz val="8"/>
        <rFont val="Arial"/>
        <family val="2"/>
      </rPr>
      <t>VCU</t>
    </r>
    <r>
      <rPr>
        <sz val="8"/>
        <rFont val="Arial"/>
        <family val="2"/>
      </rPr>
      <t xml:space="preserve"> versie 2010/05</t>
    </r>
  </si>
  <si>
    <t>Het is mogelijk om als CI extra bladen aan te maken (bv invullen 'blad1' na 'VCU coördinator' of het nog extra toevoegen van bladen). Een voorbeeld is een apart blad voor gesloten afwijkingen</t>
  </si>
  <si>
    <t>N.B.: indien er geen ongevallen met verzuim/werkverlet plaats hebben gehad, wordt deze vraag positief beantwoord</t>
  </si>
  <si>
    <t>In te vullen door VCU-auditor, de naam verschijnt automatisch als deze op het blad Auditgegevens wordt ingevuld</t>
  </si>
  <si>
    <t>10. VCU-coördinator
(deels beveiligd, deels in te vullen)</t>
  </si>
  <si>
    <t>In te vullen door VCU-coördinator, de naam verschijnt automatisch als deze op het blad Auditgegevens wordt ingevuld</t>
  </si>
  <si>
    <t xml:space="preserve">Wordt bij de inschrijving van de uitzendkracht een dossier aangelegd? </t>
  </si>
  <si>
    <t xml:space="preserve">Bestaat er voor eigen medewerkers een bedrijfseigen voorlichting over de VG-aspecten die van belang zijn bij de uitzending? </t>
  </si>
  <si>
    <t>Wordt het VG-beheersysteem in de hoofdvestiging en in alle bij de VCU certificatie betrokken nevenvestigingen toegepast en intern beoordeeld door de hoofdvestiging?</t>
  </si>
  <si>
    <r>
      <rPr>
        <u val="single"/>
        <sz val="8"/>
        <rFont val="Arial"/>
        <family val="2"/>
      </rPr>
      <t>Onderbouwing</t>
    </r>
    <r>
      <rPr>
        <sz val="8"/>
        <rFont val="Arial"/>
        <family val="2"/>
      </rPr>
      <t xml:space="preserve"> =&gt; een onderbouwing dient:
- zo veel mogelijk bedrijfsspecifiek te zijn
- voldoende waarnemingen/verificaties te bevatten
De auditor onderschrijft met deze onderbouwingen dat naar zijn of haar oordeel de uitzendorganisatie volledig aan de doelstelling of minimum eis voldoet 
</t>
    </r>
  </si>
  <si>
    <t>naam van de uitzendorganisatie</t>
  </si>
  <si>
    <t>naam van de organisatorische eenheid die gecertificeerd is (indien afwijkend van naam van de uitzendorganisatie)</t>
  </si>
  <si>
    <t>namen directieleden, naam eerst verantwoordelijke van de uitzendorganisatie (of organisatorische eenheid)</t>
  </si>
  <si>
    <t>naam VG-functionaris van de uitzendorganisatie (of organisatorische eenheid)</t>
  </si>
  <si>
    <r>
      <rPr>
        <u val="single"/>
        <sz val="8"/>
        <rFont val="Arial"/>
        <family val="2"/>
      </rPr>
      <t>(2) 'Volledig zie opm.'</t>
    </r>
    <r>
      <rPr>
        <sz val="8"/>
        <rFont val="Arial"/>
        <family val="2"/>
      </rPr>
      <t xml:space="preserve"> =&gt; deze is toegevoegd voor de specifieke gevallen dat wél aan een vraag voldaan wordt  terwijl toch een minimumeis of document niet akkoord is. In deze gevallen dient het vak 'Opm.' onderaan de betreffende vraag ingevuld te worden.
</t>
    </r>
  </si>
  <si>
    <t xml:space="preserve">VG-actieplan </t>
  </si>
  <si>
    <t xml:space="preserve">De coördinatie van de VG-aspecten van uitzendkrachten en het waarborgen van de inbreng van expertise daarbij. </t>
  </si>
  <si>
    <t>De uitzendorganisatie voert een actief VG-beleid met betrekking tot de veiligheid en gezondheid van uitzendkrachten op de werkvloer.</t>
  </si>
  <si>
    <t xml:space="preserve">Het verkrijgen van een optimale uitvoering van het VG-beleid door aan  alle betrokkenen duidelijk te maken welke VG-taken, verantwoordelijkheden en bevoegdheden zij hebben en wat er van hen verwacht 
wordt </t>
  </si>
  <si>
    <t>Persoonlijke dossiers van uitzendkrachten die toegankelijk zijn voor de intercedent(en)</t>
  </si>
  <si>
    <t>Instructies geven duidelijk aan wat, wanneer en door wie de controlesworden uitgevoerd</t>
  </si>
  <si>
    <t>Instructie over evaluatie met inleners en met uitzendkrachten</t>
  </si>
  <si>
    <t>aantal intercedenten</t>
  </si>
  <si>
    <t>aantal leidinggevenden</t>
  </si>
  <si>
    <t>aantal administratieve medewerkers</t>
  </si>
  <si>
    <t>toepassingsgebied waarop de certificatie betrekking heeft</t>
  </si>
  <si>
    <t>NACE-code 78.20 (rev.2)</t>
  </si>
  <si>
    <t>Aantal
uitzend-krachten</t>
  </si>
  <si>
    <t>** betreft, per vestiging, het gemiddeld aantal tegelijk onder contract zijnde uitzendkrachten</t>
  </si>
  <si>
    <t>Aantal uitgezonden uitzendkrachten</t>
  </si>
  <si>
    <t>Aantal gewerkte uren door betrokken uitzendkrachten</t>
  </si>
  <si>
    <t>De meeste bladen zijn voor een deel beveiligd, slechts de cellen waar iets ingevuld kan worden zijn vrij toegankelijk.  Let op dat in ieder geval gestart wordt met het invullen van de  auditsoort!!</t>
  </si>
  <si>
    <t>VCU auditor</t>
  </si>
  <si>
    <t>VCU coördinator</t>
  </si>
  <si>
    <t>Aantal vestigingen</t>
  </si>
  <si>
    <t>Bezochte (neven)vestigingen</t>
  </si>
  <si>
    <t>Hoofd- of neven-vestigingnummer</t>
  </si>
  <si>
    <t xml:space="preserve">In de hoofdvestiging en alle betrokken nevenvestigingen zijn er slechts beperkte lokale variaties van de werkinstructies. Indien dit het geval is worden deze variaties schriftelijk vastgelegd </t>
  </si>
  <si>
    <t>De VG-functionaris is, met naam, opgenomen in het organogram van de uitzendorganisatie</t>
  </si>
  <si>
    <t>De VG-functionaris beschikt over de nodige deskundigheid, hiervoor zijn er 2 mogelijkheden:
- hij/zij heeft een VIL diploma en doet aantoonbaar beroep op een VG-deskundige met minimaal een MVK(Hobéon SKO toegelaten)/Niveau II diploma
- hij/zij heeft zelf minimaal MVK/(Hobéon SKO toegelaten)/Niveau II diploma</t>
  </si>
  <si>
    <t>Organisatiestructuur geeft de verschillende leidinggevende niveaus weer</t>
  </si>
  <si>
    <t>Bedrijfseigen VG-voorlichting inclusief handelwijze bij klachten</t>
  </si>
  <si>
    <t xml:space="preserve">Dossiers van uitzendkrachten om het bestaan van veiligheidspaspoorten te verifiëren 
</t>
  </si>
  <si>
    <t xml:space="preserve">Jaarlijks aantal controlebezoeken: minimaal 10% van het klantenbestand </t>
  </si>
  <si>
    <t>Per vraag is weergegeven:
- de vraag zelf
- de ingevulde opmerkingen (onder de vraag)
- het aantal minimum eisen, het aantal gescoorde minimum eisen en een vak waarin uitroeptekens blijven staan als niet alle minimumeisen zijn aangevinkt
- het aantal documenten, het aantal gescoorde documenten en een vak waarin uitroeptekens blijven staan als niet alle documenten zijn aangevinkt
- of de vraag uiteindelijk beoordeeld is als 'Onvolledig', 'Volledig' of 'Volledig zie Opm.' 
Dit betekent onder andere dat als er bij de minimum eisen of documenten ergens uitroeptekens blijven staan, hiervoor in ieder geval bij de ingevulde opmerking een afdoende verklaring is gegeven</t>
  </si>
  <si>
    <r>
      <t>De aanvraag geeft met betrekking tot vereiste opleiding &amp; ervaring 
duidelijk aan: 
- vakopleiding / opleidingsniveau 
- ervaring 
- taalvaardigheid 
- het in bezit zijn van een geldig certificaat/attest/diploma Basisveilig heid VCA</t>
    </r>
    <r>
      <rPr>
        <vertAlign val="superscript"/>
        <sz val="8"/>
        <rFont val="Arial"/>
        <family val="2"/>
      </rPr>
      <t>5</t>
    </r>
    <r>
      <rPr>
        <sz val="8"/>
        <rFont val="Arial"/>
        <family val="2"/>
      </rPr>
      <t xml:space="preserve">, tenzij in de aanvraag 
   vermeld en door de inlener gemotiveerd dat Basisveiligheid VCA niet verplicht is 
- eisen in verband met risicovolle taken 
- andere relevante gevolgde opleidingen </t>
    </r>
  </si>
  <si>
    <r>
      <rPr>
        <i/>
        <vertAlign val="superscript"/>
        <sz val="8"/>
        <color indexed="10"/>
        <rFont val="Arial"/>
        <family val="2"/>
      </rPr>
      <t>5</t>
    </r>
    <r>
      <rPr>
        <i/>
        <sz val="8"/>
        <color indexed="10"/>
        <rFont val="Arial"/>
        <family val="2"/>
      </rPr>
      <t>: Indien de kandidaat beschikt over een diploma VOL-VCA, VIL-VCU , MVK of HVK (Hobéon SKO toege-laten), aanvullende vorming preventieadviseur niveau I of niveau II of opleiding preventieadviseur arbeids-
veiligheid niveau I of niveau II, is hij/zij vrijgesteld van het behalen van het diploma Basisveiligheid VCA.</t>
    </r>
  </si>
  <si>
    <t>Te besteden audittijd volgens proc. 9</t>
  </si>
  <si>
    <t>Scope</t>
  </si>
  <si>
    <t xml:space="preserve">De hoofdvestiging en alle betrokken nevenvestigingen zijn onderworpen  aan jaarlijkse interne audits, het gehele systeem bestrijkend </t>
  </si>
  <si>
    <t xml:space="preserve">Een afwijking of uitzondering* ten aanzien van de gestelde eisen in de aanvraag wordt voorgelegd aan de  inlener voordat de definitieve selectie plaatsvindt, in dat geval worden bijkomende voorzorgsmaatregelen ofafspraken vastgelegd op de selectie- of aanvraagdocument(en). De inlener gaat akkoord met de afwijkende selectie. Wanneer er een afwijking is tussen de aanvraag en de selectie wordt hiervan notitie emaakt door de uitzendorganisatie (datum, naam, functie) </t>
  </si>
  <si>
    <t xml:space="preserve">Vastlegging van afwijking of uitzondering* ten opzichte van aanvraag- en selectie-documenten </t>
  </si>
  <si>
    <t>Jaarlijks bespreking en beoordeling door de directie op basis van de rapporten van de interne audits</t>
  </si>
  <si>
    <t>Jaarlijkse directie beoordelingen</t>
  </si>
  <si>
    <t xml:space="preserve">De uitzendorganisatie kan aantonen dat het bonafide is: 
- Voor uitzendorganisaties die uitzenden naar in Nederland gevestigde ondernemingen (inleners): De 
   uitzendorganisatie beschikt over een NEN 4400 inspectiecertificaat niet ouder dan één jaar, afgegeven 
   door een geaccrediteerde inspectie instelling, of gelijkwaardig (*) 
- Voor uitzendorganisaties die uitzenden naar in België gevestigde ondernemingen (inleners). De 
   organisatie is erkend door de gewestelijke overheid en als dusdanig opgenomen in de lijst van de
   erkende uitzendorganisaties (Vlaanderen, Brussel, Wallonië) zie www.besacc-vca.be
- Voor uitzendorganisaties die uitzenden naar in andere landen gevestigde ondernemingen (inleners): 
   de gelijkwaardige landelijke regelingen (*)
(*) Gelijkwaardigheid wordt vastgesteld door de Technische Commissie VCU, m.i.v. 01-01-2011, door de WG VCU
</t>
  </si>
  <si>
    <t xml:space="preserve">De uitzendorganisatie levert in alle (neven)vestigingen een gelijksoortige activiteit en dit is vastgelegd in het beleid </t>
  </si>
  <si>
    <r>
      <rPr>
        <u val="single"/>
        <sz val="8"/>
        <rFont val="Arial"/>
        <family val="2"/>
      </rPr>
      <t>(3) 'Volledig zie NB'</t>
    </r>
    <r>
      <rPr>
        <sz val="8"/>
        <rFont val="Arial"/>
        <family val="2"/>
      </rPr>
      <t xml:space="preserve"> =&gt; dit geldt voor de vragen 3.2,  5.2 en 6.2 (De NB genoemd in vraag 6.1  is van een andere orde, hier is in het uitklaplijstje deze mogelijkheid niet aanwezig) deze mogelijkheid in het uitklaplijstje is er alleen voor de specifieke gevallen dat er niet op de vraag getoetst kan worden omdat de NB, zoals bij de vraag vermeld, van toepssing is bij deze uitzendorganisatie. 
Als 'Volledig zie NB' ingevuld is in het uitklaplijstje hoeft de vraag verder niet ingevuld te worden! Op het blad resultaat verandert het aantal minimum eisen en documenten in '0'</t>
    </r>
  </si>
  <si>
    <t xml:space="preserve">Dossiers van uitzendkrachten waarin altijd aanwezig: 
- persoonsgegevens, sociale gegevens, werkvergunningen 
- kopie van een identificatiedocument 
- kopieën van relevante vakopleidingen, vervolgopleidingen, opleidingen risicovolle taken 
- werkervaring 
- kopieën of bewijzen van vereiste geldige certificaten /attesten /diplo ma’s 
- evaluaties, notities  met betrekking tot uitzending, incidenten, enzovoorts 
- functiegerichte beperkingen 
- taalvaardigheid
en indien van toepassing: 
    -    bewijzen van medische geschiktheid 
    -    kopie van rijbewijs </t>
  </si>
  <si>
    <t>*NB: Indien geen afwijking of uitzondering heeft plaatsgevonden, wordt dit positief beantwoord.</t>
  </si>
  <si>
    <t>Uitzendkrachten hebben er kennis van genomen of een bewijs van medische  geschiktheid vereist is of aangeboden moet worden</t>
  </si>
  <si>
    <t>Uitzendkrachten hebben kennis genomen van de mogelijkheid om op eigen initiatief een gekwalificeerd medisch deskundige bedrijfsarts (NL) of preventieadviseur arbeidsgeneesheer (B) te raadplegen voor arbeidsgerelateerde gezondheidsklachten</t>
  </si>
  <si>
    <t xml:space="preserve">Is er overleg met de inlener over medische geschiktheid van uitzendkrachten bij
 hun tewerkstelling? </t>
  </si>
  <si>
    <t xml:space="preserve">Overleg met de inlener, voorafgaande aan de tewerkstelling, over de vereiste medische geschiktheid van de uitzendkrachten </t>
  </si>
  <si>
    <t xml:space="preserve">Bekend is voor welke functies en/of specifieke werklocaties bij de inleners op basis van de veiligheid en gezondheid risico-inventarisatie en -evaluatie eisen gekoppeld zijn met betrekking tot medische geschiktheid van de uitzendkrachten </t>
  </si>
  <si>
    <t>Beoordeling van medische geschiktheid indien van toepassing door een gekwalificeerd medisch deskundige (bedrijfsarts in Nederland en preventieadviseur arbeidsgeneesheer in België)</t>
  </si>
  <si>
    <t>Borging registratie van medische geschiktheid van de uitzendkrachten</t>
  </si>
  <si>
    <t>Document van overleg met de inlener over de vereiste medische geschiktheid van de uitzendkrachten</t>
  </si>
  <si>
    <t>Documenten die aangeven voor welke functies en/of specifieke werklocaties bij de inleners een bepaald medisch geschiktheidsonderzoek vereist is</t>
  </si>
  <si>
    <t>Overeenkomst* met gekwalificeerd medische deskundige (bedrijfsarts in Nederland en preventieadviseur arbeidsgeneesheer in België), waarin opgenomen de medische onderzoeken als specifieke taak</t>
  </si>
  <si>
    <t>Procedure voor uitvoering van de medische geschiktheid onderzoeken</t>
  </si>
  <si>
    <t>Registratie van medische geschiktheid van de uitzendkrachten</t>
  </si>
  <si>
    <t>N.B.: Score is positief indien geen medische geschiktheidsonderzoeken vereist zijn.</t>
  </si>
  <si>
    <t xml:space="preserve">Ligt voor wat betreft blootstellingsrisico’s vast voor welke functies uitzendkrachten  tijdens de tewerkstelling periodiek een medisch onderzoek aangeboden moet worden of vereist is? </t>
  </si>
  <si>
    <t>Het voorkomen van aantasting van de gezondheid van uitzendkrachten bij functie-
uitoefening ten gevolge van blootstelling.</t>
  </si>
  <si>
    <t>Borging van de registratie van de periodieke medische onderzoeken</t>
  </si>
  <si>
    <t xml:space="preserve">Betrokkenheid van en advisering door een gekwalificeerd medisch deskundige (bedrijfsarts in Nederland en preventieadviseur arbeidsgeneesheer in België) bij vaststelling gevolgen van blootstelling
</t>
  </si>
  <si>
    <t>Bekend is voor welke functies en/of specifieke werklocaties bij de inlener op basis van de veiligheid en gezondheid risico-inventarisatie en -evaluatie periodiek een medisch onderzoek aan de uitzendkrachten moet aangeboden worden of vereist is</t>
  </si>
  <si>
    <t>Informatie naar uitzendkrachten over de periodieke medische onderzoeken</t>
  </si>
  <si>
    <t>Overleg met de inlener over de periodiek aan te bieden medische onderzoeken van de uitzendkrachten</t>
  </si>
  <si>
    <t>Registratie van medische onderzoeken van de uitzendkrachten</t>
  </si>
  <si>
    <t xml:space="preserve">Procedure voor uitvoering van de periodieke medische onderzoeken  </t>
  </si>
  <si>
    <t>Overeenkomst* met medisch deskundige (bedrijfsarts Nederland)/ Advies van de preventie-adviseur arbeidsgeneesheer van de inlener op de werkpostfiche (België)</t>
  </si>
  <si>
    <t xml:space="preserve">Informatie aan uitzendkrachten over periodieke medische onderzoeken </t>
  </si>
  <si>
    <t xml:space="preserve">NB: Score is positief indien geen periodieke medische onderzoeken vereist zijn of moeten worden aangeboden </t>
  </si>
  <si>
    <t>* N.B.: De overeenkomst is niet nodig als aangetoond kan worden dat het periodiek medisch onderzoek door de inlener wordt georganiseerd</t>
  </si>
  <si>
    <t>* N.B.: De overeenkomst is niet nodig als aangetoond kan worden dat het onderzoek door de inlener wordt georganiseerd.</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</si>
</sst>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eisen/documenten niet akkoord&quot;"/>
    <numFmt numFmtId="173" formatCode="0\ \ &quot;/&quot;"/>
    <numFmt numFmtId="174" formatCode="0\ \ &quot;/ &quot;"/>
    <numFmt numFmtId="175" formatCode="0&quot;   / &quot;"/>
    <numFmt numFmtId="176" formatCode="0&quot;    / &quot;"/>
    <numFmt numFmtId="177" formatCode="General&quot;;&quot;"/>
    <numFmt numFmtId="178" formatCode="&quot;Ja&quot;;&quot;Ja&quot;;&quot;Nee&quot;"/>
    <numFmt numFmtId="179" formatCode="&quot;Waar&quot;;&quot;Waar&quot;;&quot;Niet waar&quot;"/>
    <numFmt numFmtId="180" formatCode="&quot;Aan&quot;;&quot;Aan&quot;;&quot;Uit&quot;"/>
    <numFmt numFmtId="181" formatCode="[$€-2]\ #.##000_);[Red]\([$€-2]\ #.##000\)"/>
    <numFmt numFmtId="182" formatCode="0&quot;)&quot;"/>
    <numFmt numFmtId="183" formatCode="&quot;Op basis van het aantal gescoorde mustvragen en aanvullende vragen zou het bedrijf&quot;\ General"/>
  </numFmts>
  <fonts count="62">
    <font>
      <sz val="10"/>
      <name val="Arial"/>
      <family val="0"/>
    </font>
    <font>
      <sz val="10"/>
      <color indexed="8"/>
      <name val="Calibri"/>
      <family val="2"/>
    </font>
    <font>
      <sz val="8"/>
      <name val="Arial"/>
      <family val="2"/>
    </font>
    <font>
      <sz val="8"/>
      <name val="Tahoma"/>
      <family val="2"/>
    </font>
    <font>
      <sz val="8"/>
      <name val="Arial Narrow"/>
      <family val="2"/>
    </font>
    <font>
      <u val="single"/>
      <sz val="8"/>
      <name val="Arial"/>
      <family val="2"/>
    </font>
    <font>
      <b/>
      <u val="single"/>
      <sz val="8"/>
      <name val="Arial"/>
      <family val="2"/>
    </font>
    <font>
      <b/>
      <sz val="8"/>
      <name val="Arial"/>
      <family val="2"/>
    </font>
    <font>
      <i/>
      <sz val="8"/>
      <name val="Arial"/>
      <family val="2"/>
    </font>
    <font>
      <i/>
      <u val="single"/>
      <sz val="8"/>
      <name val="Arial"/>
      <family val="2"/>
    </font>
    <font>
      <sz val="9"/>
      <name val="Arial"/>
      <family val="2"/>
    </font>
    <font>
      <b/>
      <i/>
      <u val="single"/>
      <sz val="12"/>
      <name val="Arial"/>
      <family val="2"/>
    </font>
    <font>
      <b/>
      <u val="single"/>
      <sz val="16"/>
      <name val="Arial"/>
      <family val="2"/>
    </font>
    <font>
      <b/>
      <u val="single"/>
      <sz val="10"/>
      <name val="Arial"/>
      <family val="2"/>
    </font>
    <font>
      <b/>
      <sz val="12"/>
      <name val="Arial"/>
      <family val="2"/>
    </font>
    <font>
      <sz val="7"/>
      <name val="Arial"/>
      <family val="2"/>
    </font>
    <font>
      <vertAlign val="superscript"/>
      <sz val="8"/>
      <name val="Arial"/>
      <family val="2"/>
    </font>
    <font>
      <i/>
      <sz val="8"/>
      <color indexed="10"/>
      <name val="Arial"/>
      <family val="2"/>
    </font>
    <font>
      <i/>
      <vertAlign val="superscript"/>
      <sz val="8"/>
      <color indexed="10"/>
      <name val="Arial"/>
      <family val="2"/>
    </font>
    <font>
      <sz val="10"/>
      <color indexed="9"/>
      <name val="Calibri"/>
      <family val="2"/>
    </font>
    <font>
      <b/>
      <sz val="10"/>
      <color indexed="52"/>
      <name val="Calibri"/>
      <family val="2"/>
    </font>
    <font>
      <b/>
      <sz val="10"/>
      <color indexed="9"/>
      <name val="Calibri"/>
      <family val="2"/>
    </font>
    <font>
      <sz val="10"/>
      <color indexed="52"/>
      <name val="Calibri"/>
      <family val="2"/>
    </font>
    <font>
      <sz val="10"/>
      <color indexed="17"/>
      <name val="Calibri"/>
      <family val="2"/>
    </font>
    <font>
      <sz val="10"/>
      <color indexed="62"/>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20"/>
      <name val="Calibri"/>
      <family val="2"/>
    </font>
    <font>
      <b/>
      <sz val="18"/>
      <color indexed="56"/>
      <name val="Cambria"/>
      <family val="2"/>
    </font>
    <font>
      <b/>
      <sz val="10"/>
      <color indexed="8"/>
      <name val="Calibri"/>
      <family val="2"/>
    </font>
    <font>
      <b/>
      <sz val="10"/>
      <color indexed="63"/>
      <name val="Calibri"/>
      <family val="2"/>
    </font>
    <font>
      <i/>
      <sz val="10"/>
      <color indexed="23"/>
      <name val="Calibri"/>
      <family val="2"/>
    </font>
    <font>
      <sz val="10"/>
      <color indexed="10"/>
      <name val="Calibri"/>
      <family val="2"/>
    </font>
    <font>
      <b/>
      <sz val="10"/>
      <color indexed="10"/>
      <name val="Arial"/>
      <family val="2"/>
    </font>
    <font>
      <sz val="8"/>
      <color indexed="10"/>
      <name val="Arial"/>
      <family val="2"/>
    </font>
    <font>
      <b/>
      <u val="single"/>
      <sz val="8"/>
      <color indexed="10"/>
      <name val="Arial"/>
      <family val="2"/>
    </font>
    <font>
      <b/>
      <sz val="12"/>
      <color indexed="10"/>
      <name val="Arial"/>
      <family val="2"/>
    </font>
    <font>
      <sz val="9"/>
      <color indexed="8"/>
      <name val="Calibri"/>
      <family val="0"/>
    </font>
    <font>
      <sz val="10"/>
      <color theme="1"/>
      <name val="Calibri"/>
      <family val="2"/>
    </font>
    <font>
      <sz val="10"/>
      <color theme="0"/>
      <name val="Calibri"/>
      <family val="2"/>
    </font>
    <font>
      <b/>
      <sz val="10"/>
      <color rgb="FFFA7D00"/>
      <name val="Calibri"/>
      <family val="2"/>
    </font>
    <font>
      <b/>
      <sz val="10"/>
      <color theme="0"/>
      <name val="Calibri"/>
      <family val="2"/>
    </font>
    <font>
      <sz val="10"/>
      <color rgb="FFFA7D00"/>
      <name val="Calibri"/>
      <family val="2"/>
    </font>
    <font>
      <sz val="10"/>
      <color rgb="FF006100"/>
      <name val="Calibri"/>
      <family val="2"/>
    </font>
    <font>
      <sz val="10"/>
      <color rgb="FF3F3F76"/>
      <name val="Calibri"/>
      <family val="2"/>
    </font>
    <font>
      <b/>
      <sz val="15"/>
      <color theme="3"/>
      <name val="Calibri"/>
      <family val="2"/>
    </font>
    <font>
      <b/>
      <sz val="13"/>
      <color theme="3"/>
      <name val="Calibri"/>
      <family val="2"/>
    </font>
    <font>
      <b/>
      <sz val="11"/>
      <color theme="3"/>
      <name val="Calibri"/>
      <family val="2"/>
    </font>
    <font>
      <sz val="10"/>
      <color rgb="FF9C6500"/>
      <name val="Calibri"/>
      <family val="2"/>
    </font>
    <font>
      <sz val="10"/>
      <color rgb="FF9C0006"/>
      <name val="Calibri"/>
      <family val="2"/>
    </font>
    <font>
      <b/>
      <sz val="18"/>
      <color theme="3"/>
      <name val="Cambria"/>
      <family val="2"/>
    </font>
    <font>
      <b/>
      <sz val="10"/>
      <color theme="1"/>
      <name val="Calibri"/>
      <family val="2"/>
    </font>
    <font>
      <b/>
      <sz val="10"/>
      <color rgb="FF3F3F3F"/>
      <name val="Calibri"/>
      <family val="2"/>
    </font>
    <font>
      <i/>
      <sz val="10"/>
      <color rgb="FF7F7F7F"/>
      <name val="Calibri"/>
      <family val="2"/>
    </font>
    <font>
      <sz val="10"/>
      <color rgb="FFFF0000"/>
      <name val="Calibri"/>
      <family val="2"/>
    </font>
    <font>
      <b/>
      <sz val="10"/>
      <color rgb="FFFF0000"/>
      <name val="Arial"/>
      <family val="2"/>
    </font>
    <font>
      <sz val="8"/>
      <color rgb="FFFF0000"/>
      <name val="Arial"/>
      <family val="2"/>
    </font>
    <font>
      <b/>
      <u val="single"/>
      <sz val="8"/>
      <color rgb="FFFF0000"/>
      <name val="Arial"/>
      <family val="2"/>
    </font>
    <font>
      <i/>
      <sz val="8"/>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thin"/>
    </border>
    <border>
      <left style="hair"/>
      <right/>
      <top style="hair"/>
      <bottom style="medium"/>
    </border>
    <border>
      <left style="thin"/>
      <right style="thin"/>
      <top style="thin"/>
      <bottom style="thin"/>
    </border>
    <border>
      <left style="thin"/>
      <right/>
      <top style="thin"/>
      <bottom style="thin"/>
    </border>
    <border>
      <left/>
      <right style="hair"/>
      <top style="hair"/>
      <bottom style="thin"/>
    </border>
    <border>
      <left style="medium"/>
      <right style="hair"/>
      <top style="medium"/>
      <bottom>
        <color indexed="63"/>
      </bottom>
    </border>
    <border>
      <left style="hair"/>
      <right style="hair"/>
      <top style="medium"/>
      <bottom style="hair"/>
    </border>
    <border>
      <left style="medium"/>
      <right style="hair"/>
      <top>
        <color indexed="63"/>
      </top>
      <bottom style="medium"/>
    </border>
    <border>
      <left style="hair"/>
      <right>
        <color indexed="63"/>
      </right>
      <top/>
      <bottom style="medium"/>
    </border>
    <border>
      <left/>
      <right/>
      <top/>
      <bottom style="medium"/>
    </border>
    <border>
      <left style="thin"/>
      <right style="hair"/>
      <top>
        <color indexed="63"/>
      </top>
      <bottom>
        <color indexed="63"/>
      </bottom>
    </border>
    <border>
      <left style="hair"/>
      <right>
        <color indexed="63"/>
      </right>
      <top>
        <color indexed="63"/>
      </top>
      <bottom style="hair"/>
    </border>
    <border>
      <left style="thin"/>
      <right style="hair"/>
      <top>
        <color indexed="63"/>
      </top>
      <bottom style="thin"/>
    </border>
    <border>
      <left style="hair"/>
      <right style="hair"/>
      <top>
        <color indexed="63"/>
      </top>
      <bottom style="hair"/>
    </border>
    <border>
      <left>
        <color indexed="63"/>
      </left>
      <right style="medium"/>
      <top style="medium"/>
      <bottom>
        <color indexed="63"/>
      </bottom>
    </border>
    <border>
      <left/>
      <right/>
      <top style="hair"/>
      <bottom style="thin"/>
    </border>
    <border>
      <left style="thin"/>
      <right style="thin"/>
      <top style="thin"/>
      <bottom style="hair"/>
    </border>
    <border>
      <left style="thin"/>
      <right style="thin"/>
      <top/>
      <bottom style="thin"/>
    </border>
    <border>
      <left style="thin"/>
      <right style="thin"/>
      <top style="thin"/>
      <bottom style="dashed"/>
    </border>
    <border>
      <left style="thin"/>
      <right/>
      <top style="thin"/>
      <bottom style="dashed"/>
    </border>
    <border>
      <left style="thin"/>
      <right style="thin"/>
      <top style="hair"/>
      <bottom style="dashed"/>
    </border>
    <border>
      <left style="thin"/>
      <right style="hair"/>
      <top style="thin"/>
      <bottom>
        <color indexed="63"/>
      </bottom>
    </border>
    <border>
      <left style="hair"/>
      <right style="hair"/>
      <top style="thin"/>
      <bottom style="hair"/>
    </border>
    <border>
      <left>
        <color indexed="63"/>
      </left>
      <right>
        <color indexed="63"/>
      </right>
      <top style="dashed"/>
      <bottom>
        <color indexed="63"/>
      </bottom>
    </border>
    <border>
      <left/>
      <right style="thin"/>
      <top/>
      <bottom/>
    </border>
    <border>
      <left style="thin"/>
      <right/>
      <top/>
      <bottom/>
    </border>
    <border>
      <left style="thin"/>
      <right style="thin"/>
      <top>
        <color indexed="63"/>
      </top>
      <bottom>
        <color indexed="63"/>
      </bottom>
    </border>
    <border>
      <left/>
      <right style="thin"/>
      <top/>
      <bottom style="thin"/>
    </border>
    <border>
      <left style="thin"/>
      <right/>
      <top/>
      <bottom style="thin"/>
    </border>
    <border>
      <left style="thin"/>
      <right/>
      <top style="thin"/>
      <bottom/>
    </border>
    <border>
      <left/>
      <right style="thin"/>
      <top style="thin"/>
      <bottom/>
    </border>
    <border>
      <left style="thin"/>
      <right style="thin"/>
      <top style="dashed"/>
      <bottom style="dashed"/>
    </border>
    <border>
      <left/>
      <right/>
      <top/>
      <bottom style="dashed"/>
    </border>
    <border>
      <left/>
      <right/>
      <top style="dashed"/>
      <bottom style="dashed"/>
    </border>
    <border>
      <left/>
      <right/>
      <top style="thin"/>
      <bottom/>
    </border>
    <border>
      <left/>
      <right/>
      <top/>
      <bottom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hair"/>
      <right style="hair"/>
      <top style="thin"/>
      <bottom style="dashed"/>
    </border>
    <border>
      <left style="hair"/>
      <right style="hair"/>
      <top style="dashed"/>
      <bottom style="dashed"/>
    </border>
    <border>
      <left style="hair"/>
      <right style="thin"/>
      <top style="thin"/>
      <bottom style="thin"/>
    </border>
    <border>
      <left style="hair"/>
      <right style="thin"/>
      <top>
        <color indexed="63"/>
      </top>
      <bottom style="thin"/>
    </border>
    <border>
      <left>
        <color indexed="63"/>
      </left>
      <right style="hair"/>
      <top>
        <color indexed="63"/>
      </top>
      <bottom style="thin"/>
    </border>
    <border>
      <left>
        <color indexed="63"/>
      </left>
      <right>
        <color indexed="63"/>
      </right>
      <top>
        <color indexed="63"/>
      </top>
      <bottom style="dotted"/>
    </border>
    <border>
      <left/>
      <right style="thin"/>
      <top/>
      <bottom style="dashed"/>
    </border>
    <border>
      <left style="thin"/>
      <right/>
      <top/>
      <bottom style="dashed"/>
    </border>
    <border>
      <left/>
      <right/>
      <top style="thin"/>
      <bottom style="thin"/>
    </border>
    <border>
      <left/>
      <right style="thin"/>
      <top style="thin"/>
      <bottom style="thin"/>
    </border>
    <border>
      <left>
        <color indexed="63"/>
      </left>
      <right style="thin"/>
      <top style="dashed"/>
      <bottom style="dashed"/>
    </border>
    <border>
      <left style="thin"/>
      <right/>
      <top style="dashed"/>
      <bottom style="dashed"/>
    </border>
    <border>
      <left>
        <color indexed="63"/>
      </left>
      <right>
        <color indexed="63"/>
      </right>
      <top style="thin"/>
      <bottom style="dashed"/>
    </border>
    <border>
      <left style="thin"/>
      <right style="thin"/>
      <top style="thin"/>
      <bottom>
        <color indexed="63"/>
      </bottom>
    </border>
    <border>
      <left/>
      <right style="hair"/>
      <top style="thin"/>
      <bottom/>
    </border>
    <border>
      <left>
        <color indexed="63"/>
      </left>
      <right style="thin"/>
      <top style="thin"/>
      <bottom style="dashed"/>
    </border>
    <border>
      <left>
        <color indexed="63"/>
      </left>
      <right style="hair"/>
      <top style="thin"/>
      <bottom style="thin"/>
    </border>
    <border>
      <left>
        <color indexed="63"/>
      </left>
      <right style="hair"/>
      <top style="medium"/>
      <bottom style="thin"/>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border>
    <border>
      <left style="hair"/>
      <right>
        <color indexed="63"/>
      </right>
      <top style="thin"/>
      <bottom style="thin"/>
    </border>
    <border>
      <left style="hair"/>
      <right style="hair"/>
      <top style="thin"/>
      <bottom style="thin"/>
    </border>
    <border>
      <left style="hair"/>
      <right>
        <color indexed="63"/>
      </right>
      <top style="medium"/>
      <bottom style="thin"/>
    </border>
    <border>
      <left style="hair"/>
      <right style="hair"/>
      <top style="medium"/>
      <bottom/>
    </border>
    <border>
      <left style="hair"/>
      <right style="hair"/>
      <top/>
      <bottom style="medium"/>
    </border>
    <border>
      <left style="hair"/>
      <right style="hair"/>
      <top style="medium"/>
      <bottom style="thin"/>
    </border>
    <border>
      <left style="hair"/>
      <right style="thin"/>
      <top style="medium"/>
      <bottom style="thin"/>
    </border>
    <border>
      <left/>
      <right/>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311">
    <xf numFmtId="0" fontId="0" fillId="0" borderId="0" xfId="0" applyAlignment="1">
      <alignment/>
    </xf>
    <xf numFmtId="0" fontId="2" fillId="0" borderId="0" xfId="0" applyFont="1" applyAlignment="1">
      <alignment/>
    </xf>
    <xf numFmtId="0" fontId="2" fillId="33" borderId="10" xfId="0" applyFont="1" applyFill="1" applyBorder="1" applyAlignment="1" applyProtection="1">
      <alignment vertical="top" wrapText="1" readingOrder="1"/>
      <protection/>
    </xf>
    <xf numFmtId="0" fontId="2" fillId="33" borderId="11" xfId="0" applyFont="1" applyFill="1" applyBorder="1" applyAlignment="1" applyProtection="1">
      <alignment vertical="top"/>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6" fillId="33"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2" fillId="33" borderId="0" xfId="0" applyFont="1" applyFill="1" applyAlignment="1" applyProtection="1">
      <alignment vertical="center"/>
      <protection/>
    </xf>
    <xf numFmtId="0" fontId="2" fillId="33" borderId="0" xfId="0" applyFont="1" applyFill="1" applyBorder="1" applyAlignment="1" applyProtection="1">
      <alignment horizontal="right"/>
      <protection/>
    </xf>
    <xf numFmtId="0" fontId="2" fillId="33" borderId="0" xfId="0" applyFont="1" applyFill="1" applyBorder="1" applyAlignment="1" applyProtection="1">
      <alignment horizontal="right" vertical="top"/>
      <protection/>
    </xf>
    <xf numFmtId="0" fontId="7"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protection/>
    </xf>
    <xf numFmtId="0" fontId="2" fillId="33" borderId="0" xfId="0" applyFont="1" applyFill="1" applyAlignment="1" applyProtection="1">
      <alignment horizontal="right"/>
      <protection/>
    </xf>
    <xf numFmtId="0" fontId="5" fillId="33"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lignment/>
    </xf>
    <xf numFmtId="0" fontId="2" fillId="33" borderId="0" xfId="0" applyFont="1" applyFill="1" applyAlignment="1">
      <alignment vertical="top"/>
    </xf>
    <xf numFmtId="0" fontId="2" fillId="33" borderId="0" xfId="0" applyFont="1" applyFill="1" applyAlignment="1">
      <alignment vertical="top" wrapText="1"/>
    </xf>
    <xf numFmtId="0" fontId="2" fillId="33" borderId="0" xfId="0" applyNumberFormat="1" applyFont="1" applyFill="1" applyAlignment="1">
      <alignment wrapText="1"/>
    </xf>
    <xf numFmtId="0" fontId="2" fillId="33" borderId="14"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protection/>
    </xf>
    <xf numFmtId="0" fontId="2" fillId="33" borderId="16" xfId="0" applyFont="1" applyFill="1" applyBorder="1" applyAlignment="1" applyProtection="1">
      <alignment horizontal="left"/>
      <protection/>
    </xf>
    <xf numFmtId="0" fontId="2" fillId="33" borderId="17" xfId="0" applyFont="1" applyFill="1" applyBorder="1" applyAlignment="1" applyProtection="1">
      <alignment/>
      <protection/>
    </xf>
    <xf numFmtId="0" fontId="2" fillId="33" borderId="18"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vertical="top"/>
      <protection/>
    </xf>
    <xf numFmtId="0" fontId="2" fillId="33" borderId="21" xfId="0" applyFont="1" applyFill="1" applyBorder="1" applyAlignment="1" applyProtection="1">
      <alignment vertical="top" wrapText="1"/>
      <protection/>
    </xf>
    <xf numFmtId="0" fontId="2" fillId="33" borderId="22" xfId="0" applyFont="1" applyFill="1" applyBorder="1" applyAlignment="1" applyProtection="1">
      <alignment horizontal="right" vertical="top" wrapText="1"/>
      <protection/>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center" vertical="center"/>
      <protection/>
    </xf>
    <xf numFmtId="0" fontId="2" fillId="33" borderId="0" xfId="0" applyFont="1" applyFill="1" applyBorder="1" applyAlignment="1" applyProtection="1">
      <alignment horizontal="right" vertical="top" wrapText="1"/>
      <protection/>
    </xf>
    <xf numFmtId="0" fontId="2" fillId="33" borderId="0" xfId="0" applyFont="1" applyFill="1" applyBorder="1" applyAlignment="1" applyProtection="1">
      <alignment vertical="top" shrinkToFit="1" readingOrder="1"/>
      <protection/>
    </xf>
    <xf numFmtId="1" fontId="2" fillId="33" borderId="0" xfId="0" applyNumberFormat="1" applyFont="1" applyFill="1" applyBorder="1" applyAlignment="1" applyProtection="1">
      <alignment horizontal="center" vertical="top" shrinkToFit="1" readingOrder="1"/>
      <protection/>
    </xf>
    <xf numFmtId="0" fontId="6" fillId="33" borderId="0" xfId="0" applyFont="1" applyFill="1" applyBorder="1" applyAlignment="1" applyProtection="1">
      <alignment horizontal="right"/>
      <protection/>
    </xf>
    <xf numFmtId="0" fontId="2" fillId="33" borderId="0" xfId="0" applyFont="1" applyFill="1" applyBorder="1" applyAlignment="1" applyProtection="1">
      <alignment horizontal="center"/>
      <protection/>
    </xf>
    <xf numFmtId="0" fontId="5"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pplyProtection="1">
      <alignment/>
      <protection/>
    </xf>
    <xf numFmtId="0" fontId="6" fillId="33" borderId="0" xfId="0" applyFont="1" applyFill="1" applyAlignment="1" applyProtection="1">
      <alignment/>
      <protection/>
    </xf>
    <xf numFmtId="0" fontId="7" fillId="33" borderId="10" xfId="0" applyFont="1" applyFill="1" applyBorder="1" applyAlignment="1" applyProtection="1">
      <alignment vertical="top"/>
      <protection/>
    </xf>
    <xf numFmtId="0" fontId="7" fillId="33" borderId="25" xfId="0" applyFont="1" applyFill="1" applyBorder="1" applyAlignment="1" applyProtection="1">
      <alignment vertical="top" wrapText="1"/>
      <protection/>
    </xf>
    <xf numFmtId="0" fontId="7" fillId="33" borderId="0" xfId="0" applyFont="1" applyFill="1" applyBorder="1" applyAlignment="1" applyProtection="1">
      <alignment vertical="top"/>
      <protection/>
    </xf>
    <xf numFmtId="0" fontId="2" fillId="33" borderId="0" xfId="0" applyFont="1" applyFill="1" applyBorder="1" applyAlignment="1" applyProtection="1">
      <alignment/>
      <protection/>
    </xf>
    <xf numFmtId="0" fontId="2" fillId="33" borderId="0" xfId="0" applyFont="1" applyFill="1" applyBorder="1" applyAlignment="1" applyProtection="1">
      <alignment vertical="top"/>
      <protection/>
    </xf>
    <xf numFmtId="0" fontId="9" fillId="33" borderId="26" xfId="0" applyFont="1" applyFill="1" applyBorder="1" applyAlignment="1" applyProtection="1">
      <alignment horizontal="center" vertical="top"/>
      <protection/>
    </xf>
    <xf numFmtId="0" fontId="2" fillId="33" borderId="0" xfId="0" applyFont="1" applyFill="1" applyBorder="1" applyAlignment="1" applyProtection="1">
      <alignment vertical="top" wrapText="1"/>
      <protection/>
    </xf>
    <xf numFmtId="0" fontId="4"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right" vertical="center"/>
      <protection/>
    </xf>
    <xf numFmtId="0" fontId="2" fillId="33" borderId="14" xfId="0" applyFont="1" applyFill="1" applyBorder="1" applyAlignment="1" applyProtection="1">
      <alignment horizontal="center" vertical="top"/>
      <protection/>
    </xf>
    <xf numFmtId="0" fontId="8" fillId="33" borderId="0" xfId="0" applyFont="1" applyFill="1" applyBorder="1" applyAlignment="1" applyProtection="1">
      <alignment vertical="top" wrapText="1"/>
      <protection/>
    </xf>
    <xf numFmtId="0" fontId="4" fillId="33" borderId="0" xfId="0" applyFont="1" applyFill="1" applyBorder="1" applyAlignment="1" applyProtection="1">
      <alignment horizontal="left" vertical="top"/>
      <protection/>
    </xf>
    <xf numFmtId="0" fontId="2" fillId="33" borderId="0" xfId="0" applyFont="1" applyFill="1" applyAlignment="1" applyProtection="1">
      <alignment vertical="top"/>
      <protection/>
    </xf>
    <xf numFmtId="0" fontId="4" fillId="33" borderId="0" xfId="0" applyFont="1" applyFill="1" applyAlignment="1" applyProtection="1">
      <alignment vertical="center"/>
      <protection/>
    </xf>
    <xf numFmtId="0" fontId="7" fillId="33" borderId="0" xfId="0" applyFont="1" applyFill="1" applyBorder="1" applyAlignment="1" applyProtection="1">
      <alignment vertical="top" wrapText="1"/>
      <protection/>
    </xf>
    <xf numFmtId="0" fontId="4" fillId="33" borderId="0" xfId="0" applyFont="1" applyFill="1" applyAlignment="1" applyProtection="1">
      <alignment vertical="top"/>
      <protection/>
    </xf>
    <xf numFmtId="0" fontId="2" fillId="33" borderId="0" xfId="0" applyFont="1" applyFill="1" applyAlignment="1" applyProtection="1">
      <alignment/>
      <protection locked="0"/>
    </xf>
    <xf numFmtId="0" fontId="6" fillId="33" borderId="0" xfId="0" applyFont="1" applyFill="1" applyAlignment="1" applyProtection="1">
      <alignment horizontal="left"/>
      <protection/>
    </xf>
    <xf numFmtId="0" fontId="2" fillId="33" borderId="27" xfId="0" applyFont="1" applyFill="1" applyBorder="1" applyAlignment="1" applyProtection="1">
      <alignment horizontal="center"/>
      <protection/>
    </xf>
    <xf numFmtId="0" fontId="2" fillId="33" borderId="28" xfId="0" applyFont="1" applyFill="1" applyBorder="1" applyAlignment="1" applyProtection="1">
      <alignment vertical="top" wrapText="1" readingOrder="1"/>
      <protection locked="0"/>
    </xf>
    <xf numFmtId="0" fontId="2" fillId="33" borderId="29" xfId="0" applyFont="1" applyFill="1" applyBorder="1" applyAlignment="1" applyProtection="1">
      <alignment vertical="top" wrapText="1" readingOrder="1"/>
      <protection locked="0"/>
    </xf>
    <xf numFmtId="0" fontId="2" fillId="33" borderId="30" xfId="0" applyFont="1" applyFill="1" applyBorder="1" applyAlignment="1" applyProtection="1">
      <alignment horizontal="left" vertical="top" wrapText="1"/>
      <protection locked="0"/>
    </xf>
    <xf numFmtId="0" fontId="2" fillId="33" borderId="0" xfId="0" applyFont="1" applyFill="1" applyBorder="1" applyAlignment="1" applyProtection="1">
      <alignment vertical="top" wrapText="1" readingOrder="1"/>
      <protection/>
    </xf>
    <xf numFmtId="0" fontId="2" fillId="33" borderId="0" xfId="0" applyFont="1" applyFill="1" applyAlignment="1" applyProtection="1">
      <alignment vertical="center" wrapText="1"/>
      <protection/>
    </xf>
    <xf numFmtId="0" fontId="2" fillId="33" borderId="31" xfId="0" applyFont="1" applyFill="1" applyBorder="1" applyAlignment="1" applyProtection="1">
      <alignment vertical="top"/>
      <protection/>
    </xf>
    <xf numFmtId="0" fontId="2" fillId="33" borderId="32" xfId="0" applyFont="1" applyFill="1" applyBorder="1" applyAlignment="1" applyProtection="1">
      <alignment horizontal="left" vertical="top" wrapText="1"/>
      <protection/>
    </xf>
    <xf numFmtId="0" fontId="13" fillId="33" borderId="0" xfId="0" applyFont="1" applyFill="1" applyAlignment="1" applyProtection="1">
      <alignment horizontal="center"/>
      <protection/>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horizontal="right" vertical="center" wrapText="1"/>
      <protection/>
    </xf>
    <xf numFmtId="0" fontId="7"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center"/>
      <protection/>
    </xf>
    <xf numFmtId="0" fontId="6" fillId="33" borderId="0" xfId="0" applyFont="1" applyFill="1" applyBorder="1" applyAlignment="1" applyProtection="1">
      <alignment horizontal="center"/>
      <protection/>
    </xf>
    <xf numFmtId="0" fontId="2" fillId="33" borderId="19" xfId="0" applyFont="1" applyFill="1" applyBorder="1" applyAlignment="1" applyProtection="1" quotePrefix="1">
      <alignment/>
      <protection/>
    </xf>
    <xf numFmtId="0" fontId="2"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vertical="top"/>
      <protection/>
    </xf>
    <xf numFmtId="183" fontId="57" fillId="33" borderId="0" xfId="0" applyNumberFormat="1" applyFont="1" applyFill="1" applyBorder="1" applyAlignment="1" applyProtection="1">
      <alignment horizontal="center"/>
      <protection/>
    </xf>
    <xf numFmtId="0" fontId="58" fillId="33" borderId="0" xfId="0" applyFont="1" applyFill="1" applyBorder="1" applyAlignment="1" applyProtection="1">
      <alignment horizontal="left"/>
      <protection/>
    </xf>
    <xf numFmtId="0" fontId="59" fillId="33" borderId="0" xfId="0" applyFont="1" applyFill="1" applyBorder="1" applyAlignment="1" applyProtection="1">
      <alignment horizontal="center"/>
      <protection/>
    </xf>
    <xf numFmtId="0" fontId="58" fillId="33" borderId="0" xfId="0" applyFont="1" applyFill="1" applyAlignment="1" applyProtection="1">
      <alignment/>
      <protection/>
    </xf>
    <xf numFmtId="0" fontId="12" fillId="33" borderId="0" xfId="0" applyFont="1" applyFill="1" applyAlignment="1" applyProtection="1">
      <alignment vertical="center"/>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2" fillId="33" borderId="33" xfId="0" applyFont="1" applyFill="1" applyBorder="1" applyAlignment="1" applyProtection="1">
      <alignment wrapText="1" readingOrder="1"/>
      <protection/>
    </xf>
    <xf numFmtId="0" fontId="2" fillId="33" borderId="33" xfId="0" applyFont="1" applyFill="1" applyBorder="1" applyAlignment="1" applyProtection="1">
      <alignment readingOrder="1"/>
      <protection/>
    </xf>
    <xf numFmtId="0" fontId="0" fillId="0" borderId="0" xfId="0" applyFont="1" applyAlignment="1">
      <alignment/>
    </xf>
    <xf numFmtId="0" fontId="2" fillId="33" borderId="0" xfId="0" applyFont="1" applyFill="1" applyAlignment="1" applyProtection="1">
      <alignment horizontal="center" wrapText="1"/>
      <protection/>
    </xf>
    <xf numFmtId="0" fontId="2"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2" fillId="33" borderId="27" xfId="0" applyFont="1" applyFill="1" applyBorder="1" applyAlignment="1" applyProtection="1">
      <alignment horizontal="left" vertical="center"/>
      <protection/>
    </xf>
    <xf numFmtId="0" fontId="10" fillId="33" borderId="0" xfId="0" applyFont="1" applyFill="1" applyBorder="1" applyAlignment="1" applyProtection="1">
      <alignment horizontal="left" wrapText="1"/>
      <protection/>
    </xf>
    <xf numFmtId="0" fontId="6" fillId="33" borderId="0" xfId="0" applyFont="1" applyFill="1" applyBorder="1" applyAlignment="1" applyProtection="1">
      <alignment horizontal="left" vertical="center"/>
      <protection/>
    </xf>
    <xf numFmtId="0" fontId="4" fillId="33" borderId="0" xfId="0" applyFont="1" applyFill="1" applyAlignment="1" applyProtection="1">
      <alignment horizontal="left" vertical="center"/>
      <protection locked="0"/>
    </xf>
    <xf numFmtId="0" fontId="2" fillId="33" borderId="0" xfId="0" applyFont="1" applyFill="1" applyAlignment="1" applyProtection="1">
      <alignment horizontal="left"/>
      <protection locked="0"/>
    </xf>
    <xf numFmtId="0" fontId="6" fillId="33" borderId="0" xfId="0" applyFont="1" applyFill="1" applyBorder="1" applyAlignment="1" applyProtection="1">
      <alignment/>
      <protection/>
    </xf>
    <xf numFmtId="0" fontId="4" fillId="33" borderId="0" xfId="0" applyFont="1" applyFill="1" applyAlignment="1" applyProtection="1">
      <alignment/>
      <protection locked="0"/>
    </xf>
    <xf numFmtId="0" fontId="2" fillId="33" borderId="0" xfId="0" applyFont="1" applyFill="1" applyAlignment="1" applyProtection="1">
      <alignment/>
      <protection locked="0"/>
    </xf>
    <xf numFmtId="0" fontId="2" fillId="33" borderId="0" xfId="0" applyFont="1" applyFill="1" applyAlignment="1" applyProtection="1">
      <alignment horizontal="left" vertical="center"/>
      <protection locked="0"/>
    </xf>
    <xf numFmtId="0" fontId="2" fillId="33" borderId="34" xfId="0" applyFont="1" applyFill="1" applyBorder="1" applyAlignment="1" applyProtection="1">
      <alignment horizontal="center"/>
      <protection/>
    </xf>
    <xf numFmtId="0" fontId="2" fillId="33" borderId="35" xfId="0" applyFont="1" applyFill="1" applyBorder="1" applyAlignment="1" applyProtection="1">
      <alignment horizontal="center"/>
      <protection/>
    </xf>
    <xf numFmtId="0" fontId="2" fillId="33" borderId="36" xfId="0" applyFont="1" applyFill="1" applyBorder="1" applyAlignment="1" applyProtection="1">
      <alignment horizontal="center"/>
      <protection/>
    </xf>
    <xf numFmtId="0" fontId="2" fillId="33" borderId="37" xfId="0" applyFont="1" applyFill="1" applyBorder="1" applyAlignment="1" applyProtection="1">
      <alignment horizontal="center"/>
      <protection/>
    </xf>
    <xf numFmtId="0" fontId="2" fillId="33" borderId="38" xfId="0" applyFont="1" applyFill="1" applyBorder="1" applyAlignment="1" applyProtection="1">
      <alignment horizontal="center"/>
      <protection/>
    </xf>
    <xf numFmtId="0" fontId="2" fillId="33" borderId="39" xfId="0" applyFont="1" applyFill="1" applyBorder="1" applyAlignment="1" applyProtection="1">
      <alignment horizontal="center"/>
      <protection/>
    </xf>
    <xf numFmtId="0" fontId="2" fillId="33" borderId="40" xfId="0" applyFont="1" applyFill="1" applyBorder="1" applyAlignment="1" applyProtection="1">
      <alignment horizontal="center"/>
      <protection/>
    </xf>
    <xf numFmtId="0" fontId="58" fillId="33" borderId="0" xfId="0" applyFont="1" applyFill="1" applyAlignment="1" applyProtection="1">
      <alignment horizontal="center"/>
      <protection/>
    </xf>
    <xf numFmtId="0" fontId="58" fillId="33" borderId="35"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pplyProtection="1" quotePrefix="1">
      <alignment horizontal="lef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vertical="top" wrapText="1" readingOrder="1"/>
      <protection/>
    </xf>
    <xf numFmtId="0" fontId="2" fillId="33" borderId="0" xfId="0" applyFont="1" applyFill="1" applyBorder="1" applyAlignment="1" applyProtection="1">
      <alignment horizontal="left" wrapText="1"/>
      <protection/>
    </xf>
    <xf numFmtId="0" fontId="12"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2" fillId="33" borderId="0" xfId="0" applyFont="1" applyFill="1" applyAlignment="1" applyProtection="1">
      <alignment horizontal="left"/>
      <protection/>
    </xf>
    <xf numFmtId="0" fontId="2" fillId="33" borderId="35" xfId="0" applyFont="1" applyFill="1" applyBorder="1" applyAlignment="1" applyProtection="1">
      <alignment/>
      <protection/>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vertical="center" wrapText="1"/>
      <protection/>
    </xf>
    <xf numFmtId="0" fontId="7" fillId="33" borderId="28"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7" fillId="33" borderId="42"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43" xfId="0" applyFont="1" applyFill="1" applyBorder="1" applyAlignment="1" applyProtection="1">
      <alignment horizontal="center" vertical="center"/>
      <protection locked="0"/>
    </xf>
    <xf numFmtId="0" fontId="2" fillId="33" borderId="0" xfId="0" applyFont="1" applyFill="1" applyAlignment="1" applyProtection="1">
      <alignment horizontal="left" vertical="center"/>
      <protection/>
    </xf>
    <xf numFmtId="0" fontId="2" fillId="33" borderId="34" xfId="0" applyFont="1" applyFill="1" applyBorder="1" applyAlignment="1" applyProtection="1">
      <alignment horizontal="center"/>
      <protection/>
    </xf>
    <xf numFmtId="0" fontId="2" fillId="33" borderId="44" xfId="0" applyFont="1" applyFill="1" applyBorder="1" applyAlignment="1" applyProtection="1">
      <alignment horizontal="left" vertical="center"/>
      <protection/>
    </xf>
    <xf numFmtId="0" fontId="2" fillId="33" borderId="40" xfId="0" applyFont="1" applyFill="1" applyBorder="1" applyAlignment="1" applyProtection="1">
      <alignment horizontal="left" vertical="center"/>
      <protection/>
    </xf>
    <xf numFmtId="0" fontId="2" fillId="0" borderId="0" xfId="0" applyFont="1" applyFill="1" applyAlignment="1" applyProtection="1">
      <alignment horizontal="center"/>
      <protection locked="0"/>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2" fillId="33" borderId="0" xfId="0" applyFont="1" applyFill="1" applyAlignment="1">
      <alignment wrapText="1"/>
    </xf>
    <xf numFmtId="0" fontId="2" fillId="33" borderId="0" xfId="0" applyNumberFormat="1" applyFont="1" applyFill="1" applyAlignment="1">
      <alignment vertical="center" wrapText="1"/>
    </xf>
    <xf numFmtId="0" fontId="2" fillId="33" borderId="28" xfId="0" applyFont="1" applyFill="1" applyBorder="1" applyAlignment="1">
      <alignment vertical="center" wrapText="1"/>
    </xf>
    <xf numFmtId="0" fontId="2" fillId="33" borderId="0" xfId="0" applyFont="1" applyFill="1" applyAlignment="1" applyProtection="1">
      <alignment horizontal="left" vertical="center"/>
      <protection/>
    </xf>
    <xf numFmtId="0" fontId="7" fillId="33" borderId="0" xfId="0" applyFont="1" applyFill="1" applyBorder="1" applyAlignment="1" applyProtection="1" quotePrefix="1">
      <alignment horizontal="left" vertical="center"/>
      <protection/>
    </xf>
    <xf numFmtId="0" fontId="2" fillId="0" borderId="0" xfId="0" applyFont="1" applyAlignment="1">
      <alignment vertical="center"/>
    </xf>
    <xf numFmtId="0" fontId="2" fillId="33" borderId="0" xfId="0" applyFont="1" applyFill="1" applyAlignment="1">
      <alignment vertical="center"/>
    </xf>
    <xf numFmtId="0" fontId="58" fillId="33" borderId="0" xfId="0" applyFont="1" applyFill="1" applyBorder="1" applyAlignment="1" applyProtection="1">
      <alignment vertical="top" wrapText="1" readingOrder="1"/>
      <protection locked="0"/>
    </xf>
    <xf numFmtId="0" fontId="58" fillId="33" borderId="0" xfId="0" applyFont="1" applyFill="1" applyBorder="1" applyAlignment="1" applyProtection="1">
      <alignment vertical="top" wrapText="1"/>
      <protection/>
    </xf>
    <xf numFmtId="0" fontId="7" fillId="33" borderId="0" xfId="0" applyFont="1" applyFill="1" applyAlignment="1" applyProtection="1">
      <alignment vertical="center"/>
      <protection/>
    </xf>
    <xf numFmtId="0" fontId="2" fillId="33" borderId="12" xfId="0" applyFont="1" applyFill="1" applyBorder="1" applyAlignment="1" applyProtection="1">
      <alignment horizontal="right" vertical="center"/>
      <protection/>
    </xf>
    <xf numFmtId="0" fontId="7" fillId="33" borderId="27" xfId="0" applyFont="1" applyFill="1" applyBorder="1" applyAlignment="1" applyProtection="1">
      <alignment horizontal="center"/>
      <protection/>
    </xf>
    <xf numFmtId="2" fontId="7" fillId="33" borderId="12" xfId="0" applyNumberFormat="1" applyFont="1" applyFill="1" applyBorder="1" applyAlignment="1" applyProtection="1">
      <alignment horizontal="center"/>
      <protection/>
    </xf>
    <xf numFmtId="0" fontId="7" fillId="33" borderId="0" xfId="0" applyFont="1" applyFill="1" applyBorder="1" applyAlignment="1" applyProtection="1">
      <alignment horizontal="left" vertical="center"/>
      <protection/>
    </xf>
    <xf numFmtId="0" fontId="2" fillId="33" borderId="0" xfId="0" applyFont="1" applyFill="1" applyAlignment="1" applyProtection="1" quotePrefix="1">
      <alignment horizontal="center"/>
      <protection/>
    </xf>
    <xf numFmtId="0" fontId="2" fillId="33" borderId="45" xfId="0" applyFont="1" applyFill="1" applyBorder="1" applyAlignment="1" applyProtection="1">
      <alignment horizontal="center"/>
      <protection/>
    </xf>
    <xf numFmtId="0" fontId="2" fillId="34" borderId="12" xfId="0" applyFont="1" applyFill="1" applyBorder="1" applyAlignment="1" applyProtection="1">
      <alignment horizontal="center"/>
      <protection/>
    </xf>
    <xf numFmtId="0" fontId="2" fillId="33" borderId="46" xfId="0" applyFont="1" applyFill="1" applyBorder="1" applyAlignment="1" applyProtection="1">
      <alignment horizontal="center" vertical="top"/>
      <protection/>
    </xf>
    <xf numFmtId="0" fontId="2" fillId="33" borderId="47" xfId="0" applyFont="1" applyFill="1" applyBorder="1" applyAlignment="1" applyProtection="1">
      <alignment horizontal="center" vertical="center"/>
      <protection/>
    </xf>
    <xf numFmtId="0" fontId="2" fillId="33" borderId="48" xfId="0" applyFont="1" applyFill="1" applyBorder="1" applyAlignment="1" applyProtection="1">
      <alignment horizontal="center" vertical="top"/>
      <protection/>
    </xf>
    <xf numFmtId="0" fontId="7" fillId="33" borderId="35" xfId="0" applyFont="1" applyFill="1" applyBorder="1" applyAlignment="1" applyProtection="1">
      <alignment vertical="center" wrapText="1" readingOrder="1"/>
      <protection/>
    </xf>
    <xf numFmtId="0" fontId="7" fillId="33" borderId="35" xfId="0" applyFont="1" applyFill="1" applyBorder="1" applyAlignment="1" applyProtection="1">
      <alignment vertical="center" wrapText="1" readingOrder="1"/>
      <protection locked="0"/>
    </xf>
    <xf numFmtId="0" fontId="7" fillId="33" borderId="49" xfId="0" applyFont="1" applyFill="1" applyBorder="1" applyAlignment="1" applyProtection="1">
      <alignment horizontal="center" vertical="center" wrapText="1" readingOrder="1"/>
      <protection locked="0"/>
    </xf>
    <xf numFmtId="0" fontId="7" fillId="33" borderId="50" xfId="0" applyFont="1" applyFill="1" applyBorder="1" applyAlignment="1" applyProtection="1">
      <alignment horizontal="center" vertical="center" wrapText="1" readingOrder="1"/>
      <protection locked="0"/>
    </xf>
    <xf numFmtId="0" fontId="7" fillId="33" borderId="51" xfId="0" applyFont="1" applyFill="1" applyBorder="1" applyAlignment="1" applyProtection="1">
      <alignment horizontal="center" vertical="center" wrapText="1" readingOrder="1"/>
      <protection/>
    </xf>
    <xf numFmtId="0" fontId="7" fillId="33" borderId="52" xfId="0" applyFont="1" applyFill="1" applyBorder="1" applyAlignment="1" applyProtection="1">
      <alignment horizontal="center" vertical="center" wrapText="1" readingOrder="1"/>
      <protection/>
    </xf>
    <xf numFmtId="0" fontId="7" fillId="33" borderId="53" xfId="0" applyFont="1" applyFill="1" applyBorder="1" applyAlignment="1" applyProtection="1">
      <alignment horizontal="center" vertical="center" wrapText="1" readingOrder="1"/>
      <protection/>
    </xf>
    <xf numFmtId="0" fontId="7" fillId="33" borderId="0" xfId="0" applyFont="1" applyFill="1" applyBorder="1" applyAlignment="1" applyProtection="1">
      <alignment horizontal="center" vertical="center" wrapText="1" readingOrder="1"/>
      <protection/>
    </xf>
    <xf numFmtId="0" fontId="7" fillId="33" borderId="0" xfId="0" applyFont="1" applyFill="1" applyBorder="1" applyAlignment="1" applyProtection="1">
      <alignment vertical="center" wrapText="1" readingOrder="1"/>
      <protection/>
    </xf>
    <xf numFmtId="0" fontId="7" fillId="33" borderId="28" xfId="0" applyFont="1" applyFill="1" applyBorder="1" applyAlignment="1" applyProtection="1">
      <alignment vertical="center"/>
      <protection locked="0"/>
    </xf>
    <xf numFmtId="0" fontId="7" fillId="33" borderId="41" xfId="0" applyFont="1" applyFill="1" applyBorder="1" applyAlignment="1" applyProtection="1">
      <alignment vertical="center"/>
      <protection locked="0"/>
    </xf>
    <xf numFmtId="0" fontId="7" fillId="33" borderId="28" xfId="0" applyFont="1" applyFill="1" applyBorder="1" applyAlignment="1" applyProtection="1">
      <alignment horizontal="center" vertical="center" wrapText="1" readingOrder="1"/>
      <protection locked="0"/>
    </xf>
    <xf numFmtId="0" fontId="7" fillId="33" borderId="41" xfId="0" applyFont="1" applyFill="1" applyBorder="1" applyAlignment="1" applyProtection="1">
      <alignment horizontal="center" vertical="center" wrapText="1" readingOrder="1"/>
      <protection locked="0"/>
    </xf>
    <xf numFmtId="0" fontId="2" fillId="33" borderId="0" xfId="0" applyFont="1" applyFill="1" applyAlignment="1" quotePrefix="1">
      <alignment/>
    </xf>
    <xf numFmtId="0" fontId="7" fillId="33" borderId="33" xfId="0" applyFont="1" applyFill="1" applyBorder="1" applyAlignment="1" applyProtection="1">
      <alignment horizontal="center" vertical="center"/>
      <protection/>
    </xf>
    <xf numFmtId="0" fontId="2" fillId="33" borderId="12" xfId="0" applyFont="1" applyFill="1" applyBorder="1" applyAlignment="1" applyProtection="1">
      <alignment vertical="top" wrapText="1" readingOrder="1"/>
      <protection/>
    </xf>
    <xf numFmtId="0" fontId="2" fillId="33" borderId="27" xfId="0" applyFont="1" applyFill="1" applyBorder="1" applyAlignment="1" applyProtection="1">
      <alignment vertical="top" wrapText="1" readingOrder="1"/>
      <protection/>
    </xf>
    <xf numFmtId="0" fontId="15" fillId="33" borderId="0" xfId="0" applyFont="1" applyFill="1" applyBorder="1" applyAlignment="1" applyProtection="1">
      <alignment horizontal="left"/>
      <protection/>
    </xf>
    <xf numFmtId="0" fontId="7" fillId="33" borderId="0" xfId="0" applyFont="1" applyFill="1" applyBorder="1" applyAlignment="1" applyProtection="1">
      <alignment horizontal="center" vertical="center"/>
      <protection/>
    </xf>
    <xf numFmtId="0" fontId="12" fillId="33" borderId="0" xfId="0" applyFont="1" applyFill="1" applyAlignment="1" applyProtection="1">
      <alignment horizontal="left" vertical="center"/>
      <protection/>
    </xf>
    <xf numFmtId="0" fontId="2" fillId="33" borderId="38" xfId="0" applyFont="1" applyFill="1" applyBorder="1" applyAlignment="1" applyProtection="1">
      <alignment/>
      <protection/>
    </xf>
    <xf numFmtId="0" fontId="2" fillId="33" borderId="45" xfId="0" applyFont="1" applyFill="1" applyBorder="1" applyAlignment="1" applyProtection="1">
      <alignment/>
      <protection/>
    </xf>
    <xf numFmtId="0" fontId="2" fillId="33" borderId="37" xfId="0" applyFont="1" applyFill="1" applyBorder="1" applyAlignment="1" applyProtection="1">
      <alignment/>
      <protection/>
    </xf>
    <xf numFmtId="0" fontId="2" fillId="33" borderId="39" xfId="0" applyFont="1" applyFill="1" applyBorder="1" applyAlignment="1" applyProtection="1">
      <alignment vertical="top"/>
      <protection/>
    </xf>
    <xf numFmtId="0" fontId="2" fillId="33" borderId="44" xfId="0" applyFont="1" applyFill="1" applyBorder="1" applyAlignment="1" applyProtection="1">
      <alignment vertical="top"/>
      <protection/>
    </xf>
    <xf numFmtId="0" fontId="2" fillId="33" borderId="40" xfId="0" applyFont="1" applyFill="1" applyBorder="1" applyAlignment="1" applyProtection="1">
      <alignment horizontal="center" vertical="top"/>
      <protection/>
    </xf>
    <xf numFmtId="0" fontId="2" fillId="33" borderId="0" xfId="0" applyFont="1" applyFill="1" applyAlignment="1" applyProtection="1">
      <alignment horizontal="center"/>
      <protection locked="0"/>
    </xf>
    <xf numFmtId="0" fontId="11" fillId="33" borderId="0"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locked="0"/>
    </xf>
    <xf numFmtId="0" fontId="2" fillId="33" borderId="0" xfId="0" applyFont="1" applyFill="1" applyBorder="1" applyAlignment="1" applyProtection="1">
      <alignment vertical="center" wrapText="1"/>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readingOrder="1"/>
      <protection/>
    </xf>
    <xf numFmtId="0" fontId="2" fillId="33" borderId="0" xfId="0" applyFont="1" applyFill="1" applyBorder="1" applyAlignment="1" applyProtection="1">
      <alignment horizontal="left" vertical="center" wrapText="1"/>
      <protection/>
    </xf>
    <xf numFmtId="0" fontId="7" fillId="33" borderId="10" xfId="0" applyFont="1" applyFill="1" applyBorder="1" applyAlignment="1" applyProtection="1">
      <alignment vertical="center"/>
      <protection/>
    </xf>
    <xf numFmtId="0" fontId="7" fillId="33" borderId="25" xfId="0" applyFont="1" applyFill="1" applyBorder="1" applyAlignment="1" applyProtection="1">
      <alignment vertical="center" wrapText="1"/>
      <protection/>
    </xf>
    <xf numFmtId="0" fontId="2" fillId="33" borderId="35" xfId="0" applyFont="1" applyFill="1" applyBorder="1" applyAlignment="1" applyProtection="1">
      <alignment horizontal="center"/>
      <protection/>
    </xf>
    <xf numFmtId="0" fontId="2" fillId="33" borderId="34" xfId="0" applyFont="1" applyFill="1" applyBorder="1" applyAlignment="1" applyProtection="1">
      <alignment horizontal="center"/>
      <protection/>
    </xf>
    <xf numFmtId="0" fontId="2" fillId="33" borderId="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left" vertical="center" wrapText="1"/>
      <protection/>
    </xf>
    <xf numFmtId="0" fontId="60" fillId="33"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center" wrapText="1"/>
      <protection/>
    </xf>
    <xf numFmtId="0" fontId="7" fillId="33" borderId="41" xfId="0" applyFont="1" applyFill="1" applyBorder="1" applyAlignment="1" applyProtection="1">
      <alignment horizontal="left" vertical="center" wrapText="1" readingOrder="1"/>
      <protection locked="0"/>
    </xf>
    <xf numFmtId="0" fontId="7" fillId="33" borderId="42" xfId="0" applyFont="1" applyFill="1" applyBorder="1" applyAlignment="1" applyProtection="1">
      <alignment horizontal="left" vertical="center" wrapText="1" readingOrder="1"/>
      <protection locked="0"/>
    </xf>
    <xf numFmtId="0" fontId="7" fillId="33" borderId="42" xfId="0" applyFont="1" applyFill="1" applyBorder="1" applyAlignment="1" applyProtection="1">
      <alignment horizontal="left" vertical="center" wrapText="1"/>
      <protection locked="0"/>
    </xf>
    <xf numFmtId="0" fontId="7" fillId="33" borderId="55" xfId="0" applyFont="1" applyFill="1" applyBorder="1" applyAlignment="1" applyProtection="1">
      <alignment horizontal="left" vertical="center" wrapText="1"/>
      <protection locked="0"/>
    </xf>
    <xf numFmtId="0" fontId="7" fillId="33" borderId="56"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wrapText="1"/>
      <protection/>
    </xf>
    <xf numFmtId="0" fontId="2" fillId="33" borderId="0" xfId="0" applyFont="1" applyFill="1" applyBorder="1" applyAlignment="1" applyProtection="1">
      <alignment horizontal="left" wrapText="1"/>
      <protection/>
    </xf>
    <xf numFmtId="0" fontId="2" fillId="33" borderId="0" xfId="0" applyFont="1" applyFill="1" applyAlignment="1" applyProtection="1">
      <alignment horizontal="left" wrapText="1"/>
      <protection/>
    </xf>
    <xf numFmtId="0" fontId="2" fillId="33" borderId="0" xfId="0" applyFont="1" applyFill="1" applyAlignment="1" applyProtection="1">
      <alignment horizontal="right" vertical="center" wrapText="1"/>
      <protection/>
    </xf>
    <xf numFmtId="0" fontId="2" fillId="33" borderId="12" xfId="0" applyFont="1" applyFill="1" applyBorder="1" applyAlignment="1" applyProtection="1">
      <alignment horizontal="left" vertical="center" wrapText="1" readingOrder="1"/>
      <protection/>
    </xf>
    <xf numFmtId="0" fontId="2" fillId="33" borderId="57" xfId="0" applyFont="1" applyFill="1" applyBorder="1" applyAlignment="1" applyProtection="1">
      <alignment horizontal="left"/>
      <protection/>
    </xf>
    <xf numFmtId="0" fontId="2" fillId="33" borderId="58" xfId="0" applyFont="1" applyFill="1" applyBorder="1" applyAlignment="1" applyProtection="1">
      <alignment horizontal="left"/>
      <protection/>
    </xf>
    <xf numFmtId="0" fontId="7" fillId="33" borderId="43" xfId="0" applyFont="1" applyFill="1" applyBorder="1" applyAlignment="1" applyProtection="1">
      <alignment horizontal="left" vertical="center" wrapText="1"/>
      <protection locked="0"/>
    </xf>
    <xf numFmtId="0" fontId="7" fillId="33" borderId="42" xfId="0" applyFont="1" applyFill="1" applyBorder="1" applyAlignment="1" applyProtection="1">
      <alignment horizontal="left" vertical="top" wrapText="1"/>
      <protection locked="0"/>
    </xf>
    <xf numFmtId="0" fontId="7" fillId="33" borderId="42" xfId="0" applyFont="1" applyFill="1" applyBorder="1" applyAlignment="1" applyProtection="1">
      <alignment horizontal="left" vertical="center" wrapText="1"/>
      <protection/>
    </xf>
    <xf numFmtId="0" fontId="7" fillId="33" borderId="59" xfId="0" applyFont="1" applyFill="1" applyBorder="1" applyAlignment="1" applyProtection="1">
      <alignment horizontal="left" vertical="center" wrapText="1"/>
      <protection locked="0"/>
    </xf>
    <xf numFmtId="0" fontId="7" fillId="33" borderId="60" xfId="0" applyFont="1" applyFill="1" applyBorder="1" applyAlignment="1" applyProtection="1">
      <alignment horizontal="left" vertical="center" wrapText="1"/>
      <protection locked="0"/>
    </xf>
    <xf numFmtId="0" fontId="2" fillId="33" borderId="0" xfId="0" applyFont="1" applyFill="1" applyAlignment="1" applyProtection="1">
      <alignment horizontal="left" vertical="center" wrapText="1"/>
      <protection/>
    </xf>
    <xf numFmtId="0" fontId="2" fillId="33" borderId="0" xfId="0" applyFont="1" applyFill="1" applyAlignment="1" applyProtection="1">
      <alignment horizontal="right" vertical="center"/>
      <protection/>
    </xf>
    <xf numFmtId="0" fontId="5" fillId="33" borderId="0" xfId="0" applyFont="1" applyFill="1" applyAlignment="1" applyProtection="1">
      <alignment horizontal="center"/>
      <protection/>
    </xf>
    <xf numFmtId="0" fontId="2" fillId="33" borderId="0" xfId="0" applyFont="1" applyFill="1" applyAlignment="1" applyProtection="1">
      <alignment horizontal="center"/>
      <protection locked="0"/>
    </xf>
    <xf numFmtId="0" fontId="2" fillId="33" borderId="0" xfId="0" applyFont="1" applyFill="1" applyAlignment="1" applyProtection="1">
      <alignment horizontal="left" vertical="center"/>
      <protection/>
    </xf>
    <xf numFmtId="0" fontId="2" fillId="33" borderId="0" xfId="0" applyFont="1" applyFill="1" applyAlignment="1" applyProtection="1">
      <alignment horizontal="center" vertical="top"/>
      <protection/>
    </xf>
    <xf numFmtId="0" fontId="2" fillId="33" borderId="0" xfId="0" applyFont="1" applyFill="1" applyAlignment="1" applyProtection="1">
      <alignment horizontal="left" wrapText="1" readingOrder="1"/>
      <protection/>
    </xf>
    <xf numFmtId="0" fontId="12" fillId="33" borderId="0" xfId="0" applyFont="1" applyFill="1" applyAlignment="1" applyProtection="1">
      <alignment horizontal="center" vertical="center"/>
      <protection/>
    </xf>
    <xf numFmtId="0" fontId="6" fillId="33" borderId="0" xfId="0" applyFont="1" applyFill="1" applyAlignment="1" applyProtection="1">
      <alignment horizontal="center"/>
      <protection/>
    </xf>
    <xf numFmtId="0" fontId="7" fillId="33" borderId="43" xfId="0" applyFont="1" applyFill="1" applyBorder="1" applyAlignment="1" applyProtection="1">
      <alignment horizontal="left" vertical="center"/>
      <protection locked="0"/>
    </xf>
    <xf numFmtId="0" fontId="7" fillId="33" borderId="42"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wrapText="1" readingOrder="1"/>
      <protection/>
    </xf>
    <xf numFmtId="0" fontId="7" fillId="33" borderId="28" xfId="0" applyFont="1" applyFill="1" applyBorder="1" applyAlignment="1" applyProtection="1">
      <alignment horizontal="left" vertical="center" wrapText="1" readingOrder="1"/>
      <protection locked="0"/>
    </xf>
    <xf numFmtId="0" fontId="7" fillId="33" borderId="29" xfId="0" applyFont="1" applyFill="1" applyBorder="1" applyAlignment="1" applyProtection="1" quotePrefix="1">
      <alignment horizontal="left" vertical="center" wrapText="1" readingOrder="1"/>
      <protection/>
    </xf>
    <xf numFmtId="0" fontId="7" fillId="33" borderId="61" xfId="0" applyFont="1" applyFill="1" applyBorder="1" applyAlignment="1" applyProtection="1">
      <alignment horizontal="left" vertical="center" wrapText="1" readingOrder="1"/>
      <protection/>
    </xf>
    <xf numFmtId="0" fontId="2" fillId="33" borderId="60" xfId="0" applyFont="1" applyFill="1" applyBorder="1" applyAlignment="1" applyProtection="1">
      <alignment horizontal="left" vertical="top"/>
      <protection locked="0"/>
    </xf>
    <xf numFmtId="0" fontId="2" fillId="33" borderId="43" xfId="0" applyFont="1" applyFill="1" applyBorder="1" applyAlignment="1" applyProtection="1">
      <alignment horizontal="left" vertical="top"/>
      <protection locked="0"/>
    </xf>
    <xf numFmtId="0" fontId="2" fillId="33" borderId="59" xfId="0" applyFont="1" applyFill="1" applyBorder="1" applyAlignment="1" applyProtection="1">
      <alignment horizontal="left" vertical="top"/>
      <protection locked="0"/>
    </xf>
    <xf numFmtId="0" fontId="2" fillId="33" borderId="60" xfId="0" applyFont="1" applyFill="1" applyBorder="1" applyAlignment="1" applyProtection="1">
      <alignment horizontal="center" vertical="top" wrapText="1"/>
      <protection locked="0"/>
    </xf>
    <xf numFmtId="0" fontId="2" fillId="33" borderId="59" xfId="0" applyFont="1" applyFill="1" applyBorder="1" applyAlignment="1" applyProtection="1">
      <alignment horizontal="center" vertical="top" wrapText="1"/>
      <protection locked="0"/>
    </xf>
    <xf numFmtId="0" fontId="2" fillId="33" borderId="39" xfId="0" applyFont="1" applyFill="1" applyBorder="1" applyAlignment="1" applyProtection="1">
      <alignment horizontal="center" vertical="top" wrapText="1"/>
      <protection/>
    </xf>
    <xf numFmtId="0" fontId="2" fillId="33" borderId="40" xfId="0" applyFont="1" applyFill="1" applyBorder="1" applyAlignment="1" applyProtection="1">
      <alignment horizontal="center" vertical="top" wrapText="1"/>
      <protection/>
    </xf>
    <xf numFmtId="0" fontId="2" fillId="33" borderId="44" xfId="0" applyFont="1" applyFill="1" applyBorder="1" applyAlignment="1" applyProtection="1">
      <alignment horizontal="right" vertical="center" wrapText="1" readingOrder="1"/>
      <protection/>
    </xf>
    <xf numFmtId="0" fontId="7" fillId="33" borderId="13" xfId="0" applyFont="1" applyFill="1" applyBorder="1" applyAlignment="1" applyProtection="1" quotePrefix="1">
      <alignment horizontal="left" vertical="center"/>
      <protection/>
    </xf>
    <xf numFmtId="0" fontId="7" fillId="33" borderId="57" xfId="0" applyFont="1" applyFill="1" applyBorder="1" applyAlignment="1" applyProtection="1" quotePrefix="1">
      <alignment horizontal="left" vertical="center"/>
      <protection/>
    </xf>
    <xf numFmtId="0" fontId="7" fillId="33" borderId="58" xfId="0" applyFont="1" applyFill="1" applyBorder="1" applyAlignment="1" applyProtection="1" quotePrefix="1">
      <alignment horizontal="left" vertical="center"/>
      <protection/>
    </xf>
    <xf numFmtId="0" fontId="7" fillId="33" borderId="62"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7" fillId="33" borderId="39" xfId="0" applyFont="1" applyFill="1" applyBorder="1" applyAlignment="1" applyProtection="1">
      <alignment horizontal="left" vertical="center" wrapText="1" readingOrder="1"/>
      <protection/>
    </xf>
    <xf numFmtId="0" fontId="7" fillId="33" borderId="44" xfId="0" applyFont="1" applyFill="1" applyBorder="1" applyAlignment="1" applyProtection="1">
      <alignment horizontal="left" vertical="center" wrapText="1" readingOrder="1"/>
      <protection/>
    </xf>
    <xf numFmtId="0" fontId="7" fillId="33" borderId="63" xfId="0" applyFont="1" applyFill="1" applyBorder="1" applyAlignment="1" applyProtection="1">
      <alignment horizontal="left" vertical="center" wrapText="1" readingOrder="1"/>
      <protection/>
    </xf>
    <xf numFmtId="0" fontId="7" fillId="33" borderId="38" xfId="0" applyFont="1" applyFill="1" applyBorder="1" applyAlignment="1" applyProtection="1">
      <alignment horizontal="left" vertical="center" wrapText="1" readingOrder="1"/>
      <protection/>
    </xf>
    <xf numFmtId="0" fontId="7" fillId="33" borderId="45" xfId="0" applyFont="1" applyFill="1" applyBorder="1" applyAlignment="1" applyProtection="1">
      <alignment horizontal="left" vertical="center" wrapText="1" readingOrder="1"/>
      <protection/>
    </xf>
    <xf numFmtId="0" fontId="7" fillId="33" borderId="53" xfId="0" applyFont="1" applyFill="1" applyBorder="1" applyAlignment="1" applyProtection="1">
      <alignment horizontal="left" vertical="center" wrapText="1" readingOrder="1"/>
      <protection/>
    </xf>
    <xf numFmtId="0" fontId="7" fillId="33" borderId="44" xfId="0" applyFont="1" applyFill="1" applyBorder="1" applyAlignment="1" applyProtection="1">
      <alignment horizontal="center" vertical="center" wrapText="1" readingOrder="1"/>
      <protection/>
    </xf>
    <xf numFmtId="0" fontId="7" fillId="33" borderId="40" xfId="0" applyFont="1" applyFill="1" applyBorder="1" applyAlignment="1" applyProtection="1">
      <alignment horizontal="center" vertical="center" wrapText="1" readingOrder="1"/>
      <protection/>
    </xf>
    <xf numFmtId="0" fontId="2" fillId="33" borderId="38" xfId="0" applyFont="1" applyFill="1" applyBorder="1" applyAlignment="1" applyProtection="1">
      <alignment horizontal="center"/>
      <protection/>
    </xf>
    <xf numFmtId="0" fontId="2" fillId="33" borderId="37" xfId="0" applyFont="1" applyFill="1" applyBorder="1" applyAlignment="1" applyProtection="1">
      <alignment horizontal="center"/>
      <protection/>
    </xf>
    <xf numFmtId="0" fontId="2" fillId="33" borderId="29" xfId="0" applyFont="1" applyFill="1" applyBorder="1" applyAlignment="1" applyProtection="1">
      <alignment horizontal="left" vertical="top"/>
      <protection locked="0"/>
    </xf>
    <xf numFmtId="0" fontId="2" fillId="33" borderId="61" xfId="0" applyFont="1" applyFill="1" applyBorder="1" applyAlignment="1" applyProtection="1">
      <alignment horizontal="left" vertical="top"/>
      <protection locked="0"/>
    </xf>
    <xf numFmtId="0" fontId="2" fillId="33" borderId="64" xfId="0" applyFont="1" applyFill="1" applyBorder="1" applyAlignment="1" applyProtection="1">
      <alignment horizontal="left" vertical="top"/>
      <protection locked="0"/>
    </xf>
    <xf numFmtId="0" fontId="2" fillId="33" borderId="29" xfId="0" applyFont="1" applyFill="1" applyBorder="1" applyAlignment="1" applyProtection="1">
      <alignment horizontal="center" vertical="top" wrapText="1"/>
      <protection locked="0"/>
    </xf>
    <xf numFmtId="0" fontId="2" fillId="33" borderId="64" xfId="0" applyFont="1" applyFill="1" applyBorder="1" applyAlignment="1" applyProtection="1">
      <alignment horizontal="center" vertical="top" wrapText="1"/>
      <protection locked="0"/>
    </xf>
    <xf numFmtId="1" fontId="61" fillId="33" borderId="65" xfId="0" applyNumberFormat="1" applyFont="1" applyFill="1" applyBorder="1" applyAlignment="1" applyProtection="1">
      <alignment horizontal="center" vertical="center"/>
      <protection/>
    </xf>
    <xf numFmtId="1" fontId="61" fillId="33" borderId="66" xfId="0" applyNumberFormat="1" applyFont="1" applyFill="1" applyBorder="1" applyAlignment="1" applyProtection="1">
      <alignment horizontal="center" vertical="center"/>
      <protection/>
    </xf>
    <xf numFmtId="1" fontId="14" fillId="33" borderId="65" xfId="0" applyNumberFormat="1" applyFont="1" applyFill="1" applyBorder="1" applyAlignment="1" applyProtection="1">
      <alignment horizontal="center" vertical="center"/>
      <protection/>
    </xf>
    <xf numFmtId="0" fontId="2" fillId="33" borderId="67" xfId="0" applyFont="1" applyFill="1" applyBorder="1" applyAlignment="1" applyProtection="1">
      <alignment horizontal="center" vertical="top"/>
      <protection/>
    </xf>
    <xf numFmtId="0" fontId="2" fillId="33" borderId="68" xfId="0" applyFont="1" applyFill="1" applyBorder="1" applyAlignment="1" applyProtection="1">
      <alignment horizontal="center" vertical="top"/>
      <protection/>
    </xf>
    <xf numFmtId="0" fontId="2" fillId="33" borderId="69" xfId="0" applyFont="1" applyFill="1" applyBorder="1" applyAlignment="1" applyProtection="1">
      <alignment horizontal="center" vertical="top"/>
      <protection/>
    </xf>
    <xf numFmtId="176" fontId="2" fillId="33" borderId="70" xfId="0" applyNumberFormat="1" applyFont="1" applyFill="1" applyBorder="1" applyAlignment="1" applyProtection="1" quotePrefix="1">
      <alignment horizontal="right" vertical="center"/>
      <protection/>
    </xf>
    <xf numFmtId="1" fontId="2" fillId="33" borderId="65" xfId="0" applyNumberFormat="1" applyFont="1" applyFill="1" applyBorder="1" applyAlignment="1" applyProtection="1">
      <alignment horizontal="center" vertical="center"/>
      <protection/>
    </xf>
    <xf numFmtId="0" fontId="2" fillId="33" borderId="39"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40" xfId="0" applyFont="1" applyFill="1" applyBorder="1" applyAlignment="1" applyProtection="1">
      <alignment horizontal="left" vertical="center"/>
      <protection/>
    </xf>
    <xf numFmtId="0" fontId="2" fillId="33" borderId="35" xfId="0" applyFont="1" applyFill="1" applyBorder="1" applyAlignment="1" applyProtection="1">
      <alignment horizontal="center"/>
      <protection/>
    </xf>
    <xf numFmtId="0" fontId="2" fillId="33" borderId="34" xfId="0" applyFont="1" applyFill="1" applyBorder="1" applyAlignment="1" applyProtection="1">
      <alignment horizontal="center"/>
      <protection/>
    </xf>
    <xf numFmtId="0" fontId="2" fillId="33" borderId="71" xfId="0" applyFont="1" applyFill="1" applyBorder="1" applyAlignment="1" applyProtection="1" quotePrefix="1">
      <alignment horizontal="center" vertical="center"/>
      <protection/>
    </xf>
    <xf numFmtId="0" fontId="2" fillId="33" borderId="45" xfId="0" applyFont="1" applyFill="1" applyBorder="1" applyAlignment="1" applyProtection="1" quotePrefix="1">
      <alignment horizontal="left" vertical="center"/>
      <protection/>
    </xf>
    <xf numFmtId="0" fontId="2" fillId="0" borderId="71" xfId="0" applyFont="1" applyFill="1" applyBorder="1" applyAlignment="1" applyProtection="1" quotePrefix="1">
      <alignment horizontal="center" vertical="center"/>
      <protection/>
    </xf>
    <xf numFmtId="176" fontId="2" fillId="33" borderId="72" xfId="0" applyNumberFormat="1" applyFont="1" applyFill="1" applyBorder="1" applyAlignment="1" applyProtection="1" quotePrefix="1">
      <alignment horizontal="right" vertical="center"/>
      <protection/>
    </xf>
    <xf numFmtId="1" fontId="2" fillId="33" borderId="66" xfId="0" applyNumberFormat="1" applyFont="1" applyFill="1" applyBorder="1" applyAlignment="1" applyProtection="1">
      <alignment horizontal="center" vertical="center"/>
      <protection/>
    </xf>
    <xf numFmtId="0" fontId="2" fillId="33" borderId="73" xfId="0" applyFont="1" applyFill="1" applyBorder="1" applyAlignment="1" applyProtection="1">
      <alignment horizontal="center" vertical="center"/>
      <protection/>
    </xf>
    <xf numFmtId="0" fontId="2" fillId="33" borderId="74" xfId="0" applyFont="1" applyFill="1" applyBorder="1" applyAlignment="1" applyProtection="1">
      <alignment horizontal="center" vertical="center"/>
      <protection/>
    </xf>
    <xf numFmtId="0" fontId="2" fillId="33" borderId="75" xfId="0" applyFont="1" applyFill="1" applyBorder="1" applyAlignment="1" applyProtection="1" quotePrefix="1">
      <alignment horizontal="center" vertical="center"/>
      <protection/>
    </xf>
    <xf numFmtId="1" fontId="61" fillId="33" borderId="51" xfId="0" applyNumberFormat="1" applyFont="1" applyFill="1" applyBorder="1" applyAlignment="1" applyProtection="1">
      <alignment horizontal="center" vertical="center"/>
      <protection/>
    </xf>
    <xf numFmtId="1" fontId="61" fillId="33" borderId="76" xfId="0" applyNumberFormat="1" applyFont="1" applyFill="1" applyBorder="1" applyAlignment="1" applyProtection="1">
      <alignment horizontal="center" vertical="center"/>
      <protection/>
    </xf>
    <xf numFmtId="0" fontId="12" fillId="33" borderId="0" xfId="0" applyFont="1" applyFill="1" applyAlignment="1" applyProtection="1">
      <alignment horizontal="left" vertical="center"/>
      <protection/>
    </xf>
    <xf numFmtId="0" fontId="1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quotePrefix="1">
      <alignment horizontal="left" vertical="center"/>
      <protection/>
    </xf>
    <xf numFmtId="0" fontId="10" fillId="33" borderId="12"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0" fontId="2" fillId="33" borderId="77" xfId="0" applyFont="1" applyFill="1" applyBorder="1" applyAlignment="1" applyProtection="1">
      <alignment horizontal="left" vertical="center" wrapText="1"/>
      <protection locked="0"/>
    </xf>
    <xf numFmtId="0" fontId="7" fillId="33" borderId="29" xfId="0" applyFont="1" applyFill="1" applyBorder="1" applyAlignment="1" applyProtection="1">
      <alignment horizontal="left" vertical="center" wrapText="1"/>
      <protection locked="0"/>
    </xf>
    <xf numFmtId="0" fontId="7" fillId="33" borderId="61" xfId="0" applyFont="1" applyFill="1" applyBorder="1" applyAlignment="1" applyProtection="1">
      <alignment horizontal="left" vertical="center" wrapText="1"/>
      <protection locked="0"/>
    </xf>
    <xf numFmtId="0" fontId="7" fillId="33" borderId="64" xfId="0" applyFont="1" applyFill="1" applyBorder="1" applyAlignment="1" applyProtection="1">
      <alignment horizontal="left" vertical="center" wrapText="1"/>
      <protection locked="0"/>
    </xf>
    <xf numFmtId="0" fontId="2" fillId="33" borderId="38" xfId="0" applyFont="1" applyFill="1" applyBorder="1" applyAlignment="1" applyProtection="1">
      <alignment horizontal="left"/>
      <protection/>
    </xf>
    <xf numFmtId="0" fontId="2" fillId="33" borderId="45" xfId="0" applyFont="1" applyFill="1" applyBorder="1" applyAlignment="1" applyProtection="1">
      <alignment horizontal="left"/>
      <protection/>
    </xf>
    <xf numFmtId="0" fontId="7" fillId="33" borderId="0" xfId="0" applyFont="1" applyFill="1" applyBorder="1" applyAlignment="1" applyProtection="1">
      <alignment horizontal="left" vertical="center" wrapText="1"/>
      <protection/>
    </xf>
    <xf numFmtId="0" fontId="11" fillId="33" borderId="0" xfId="0" applyFont="1" applyFill="1" applyBorder="1" applyAlignment="1" applyProtection="1">
      <alignment horizontal="center" vertical="center"/>
      <protection/>
    </xf>
    <xf numFmtId="0" fontId="2" fillId="33" borderId="54" xfId="0" applyFont="1" applyFill="1" applyBorder="1" applyAlignment="1" applyProtection="1">
      <alignment horizontal="left" vertical="center" wrapText="1"/>
      <protection locked="0"/>
    </xf>
    <xf numFmtId="0" fontId="5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57150</xdr:rowOff>
    </xdr:from>
    <xdr:to>
      <xdr:col>10</xdr:col>
      <xdr:colOff>180975</xdr:colOff>
      <xdr:row>3</xdr:row>
      <xdr:rowOff>171450</xdr:rowOff>
    </xdr:to>
    <xdr:sp>
      <xdr:nvSpPr>
        <xdr:cNvPr id="1" name="Afgeronde rechthoek 1"/>
        <xdr:cNvSpPr>
          <a:spLocks/>
        </xdr:cNvSpPr>
      </xdr:nvSpPr>
      <xdr:spPr>
        <a:xfrm>
          <a:off x="1571625" y="57150"/>
          <a:ext cx="7324725" cy="657225"/>
        </a:xfrm>
        <a:prstGeom prst="roundRect">
          <a:avLst/>
        </a:prstGeom>
        <a:noFill/>
        <a:ln w="9525" cmpd="sng">
          <a:solidFill>
            <a:srgbClr val="FF0000"/>
          </a:solidFill>
          <a:headEnd type="none"/>
          <a:tailEnd type="none"/>
        </a:ln>
      </xdr:spPr>
      <xdr:txBody>
        <a:bodyPr vertOverflow="clip" wrap="square" lIns="91440" tIns="0" rIns="91440" bIns="0"/>
        <a:p>
          <a:pPr algn="l">
            <a:defRPr/>
          </a:pPr>
          <a:r>
            <a:rPr lang="en-US" cap="none" sz="900" b="0" i="0" u="none" baseline="0">
              <a:solidFill>
                <a:srgbClr val="000000"/>
              </a:solidFill>
            </a:rPr>
            <a:t>Het is mogelijk dat een aantal opmerkingen die in het blad 'Vragenlijst' toegevoegd zijn niet geheel leesbaar  zijn omdat</a:t>
          </a:r>
          <a:r>
            <a:rPr lang="en-US" cap="none" sz="900" b="0" i="0" u="none" baseline="0">
              <a:solidFill>
                <a:srgbClr val="000000"/>
              </a:solidFill>
            </a:rPr>
            <a:t> ze uit meerdere regels bestaan</a:t>
          </a:r>
          <a:r>
            <a:rPr lang="en-US" cap="none" sz="900" b="0" i="0" u="none" baseline="0">
              <a:solidFill>
                <a:srgbClr val="000000"/>
              </a:solidFill>
            </a:rPr>
            <a:t>.  In dat geval:</a:t>
          </a:r>
          <a:r>
            <a:rPr lang="en-US" cap="none" sz="900" b="0" i="0" u="none" baseline="0">
              <a:solidFill>
                <a:srgbClr val="000000"/>
              </a:solidFill>
            </a:rPr>
            <a:t> 
</a:t>
          </a:r>
          <a:r>
            <a:rPr lang="en-US" cap="none" sz="900" b="0" i="0" u="none" baseline="0">
              <a:solidFill>
                <a:srgbClr val="000000"/>
              </a:solidFill>
            </a:rPr>
            <a:t>- k</a:t>
          </a:r>
          <a:r>
            <a:rPr lang="en-US" cap="none" sz="900" b="0" i="0" u="none" baseline="0">
              <a:solidFill>
                <a:srgbClr val="000000"/>
              </a:solidFill>
            </a:rPr>
            <a:t>lik in de linkerbovenhoek (kruising rijen en kolommen) van dit</a:t>
          </a:r>
          <a:r>
            <a:rPr lang="en-US" cap="none" sz="900" b="0" i="0" u="none" baseline="0">
              <a:solidFill>
                <a:srgbClr val="000000"/>
              </a:solidFill>
            </a:rPr>
            <a:t> blad  =&gt; alle cellen worden geselecteerd
</a:t>
          </a:r>
          <a:r>
            <a:rPr lang="en-US" cap="none" sz="900" b="0" i="0" u="none" baseline="0">
              <a:solidFill>
                <a:srgbClr val="000000"/>
              </a:solidFill>
            </a:rPr>
            <a:t>- ga met de muis in kolom met rijnummers, op de scheidingslijn tussen rij 1 en 2 staan en dubbelklik =&gt; rijhoogtes worden automatisch aangepast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6"/>
  <sheetViews>
    <sheetView tabSelected="1" zoomScale="85" zoomScaleNormal="85" zoomScalePageLayoutView="0" workbookViewId="0" topLeftCell="A1">
      <selection activeCell="A1" sqref="A1"/>
    </sheetView>
  </sheetViews>
  <sheetFormatPr defaultColWidth="9.140625" defaultRowHeight="12.75"/>
  <cols>
    <col min="1" max="1" width="27.00390625" style="1" customWidth="1"/>
    <col min="2" max="2" width="61.7109375" style="1" customWidth="1"/>
    <col min="3" max="3" width="9.140625" style="1" customWidth="1"/>
    <col min="4" max="16384" width="9.140625" style="1" customWidth="1"/>
  </cols>
  <sheetData>
    <row r="1" spans="1:2" ht="11.25">
      <c r="A1" s="21" t="s">
        <v>315</v>
      </c>
      <c r="B1" s="21"/>
    </row>
    <row r="2" spans="1:2" ht="11.25">
      <c r="A2" s="21"/>
      <c r="B2" s="21"/>
    </row>
    <row r="3" spans="1:2" ht="11.25">
      <c r="A3" s="21" t="s">
        <v>151</v>
      </c>
      <c r="B3" s="21"/>
    </row>
    <row r="4" spans="1:2" ht="11.25">
      <c r="A4" s="180" t="s">
        <v>152</v>
      </c>
      <c r="B4" s="21"/>
    </row>
    <row r="5" spans="1:2" ht="11.25">
      <c r="A5" s="21"/>
      <c r="B5" s="21"/>
    </row>
    <row r="6" spans="1:2" ht="54.75" customHeight="1">
      <c r="A6" s="23" t="s">
        <v>121</v>
      </c>
      <c r="B6" s="148" t="s">
        <v>146</v>
      </c>
    </row>
    <row r="7" spans="1:2" ht="43.5" customHeight="1">
      <c r="A7" s="23"/>
      <c r="B7" s="148" t="s">
        <v>316</v>
      </c>
    </row>
    <row r="8" spans="1:2" ht="11.25">
      <c r="A8" s="22"/>
      <c r="B8" s="24"/>
    </row>
    <row r="9" spans="1:2" ht="11.25">
      <c r="A9" s="21" t="s">
        <v>119</v>
      </c>
      <c r="B9" s="21"/>
    </row>
    <row r="10" spans="1:2" ht="11.25">
      <c r="A10" s="21"/>
      <c r="B10" s="21"/>
    </row>
    <row r="11" spans="1:2" ht="22.5">
      <c r="A11" s="23" t="s">
        <v>122</v>
      </c>
      <c r="B11" s="23" t="s">
        <v>34</v>
      </c>
    </row>
    <row r="12" spans="1:2" ht="11.25">
      <c r="A12" s="22"/>
      <c r="B12" s="23"/>
    </row>
    <row r="13" spans="1:2" ht="33.75">
      <c r="A13" s="23" t="s">
        <v>127</v>
      </c>
      <c r="B13" s="23" t="s">
        <v>145</v>
      </c>
    </row>
    <row r="14" spans="1:2" ht="11.25">
      <c r="A14" s="22"/>
      <c r="B14" s="23"/>
    </row>
    <row r="15" spans="1:2" s="152" customFormat="1" ht="43.5" customHeight="1">
      <c r="A15" s="145" t="s">
        <v>123</v>
      </c>
      <c r="B15" s="145" t="s">
        <v>346</v>
      </c>
    </row>
    <row r="16" spans="1:2" ht="11.25">
      <c r="A16" s="22"/>
      <c r="B16" s="23"/>
    </row>
    <row r="17" spans="1:2" ht="22.5">
      <c r="A17" s="23" t="s">
        <v>139</v>
      </c>
      <c r="B17" s="23" t="s">
        <v>120</v>
      </c>
    </row>
    <row r="18" spans="1:2" ht="11.25">
      <c r="A18" s="22"/>
      <c r="B18" s="23"/>
    </row>
    <row r="19" spans="1:2" ht="43.5" customHeight="1">
      <c r="A19" s="145" t="s">
        <v>140</v>
      </c>
      <c r="B19" s="145" t="s">
        <v>144</v>
      </c>
    </row>
    <row r="20" spans="1:2" ht="11.25">
      <c r="A20" s="22"/>
      <c r="B20" s="23"/>
    </row>
    <row r="21" spans="1:2" ht="23.25" customHeight="1">
      <c r="A21" s="23" t="s">
        <v>124</v>
      </c>
      <c r="B21" s="145" t="s">
        <v>143</v>
      </c>
    </row>
    <row r="22" spans="1:2" ht="11.25">
      <c r="A22" s="23"/>
      <c r="B22" s="149"/>
    </row>
    <row r="23" spans="1:2" ht="54.75" customHeight="1">
      <c r="A23" s="22"/>
      <c r="B23" s="146" t="s">
        <v>129</v>
      </c>
    </row>
    <row r="24" spans="1:2" s="152" customFormat="1" ht="33" customHeight="1">
      <c r="A24" s="153"/>
      <c r="B24" s="145" t="s">
        <v>131</v>
      </c>
    </row>
    <row r="25" spans="1:2" ht="33" customHeight="1">
      <c r="A25" s="22"/>
      <c r="B25" s="145" t="s">
        <v>130</v>
      </c>
    </row>
    <row r="26" spans="1:2" ht="56.25">
      <c r="A26" s="22"/>
      <c r="B26" s="145" t="s">
        <v>329</v>
      </c>
    </row>
    <row r="27" spans="1:2" ht="87.75" customHeight="1">
      <c r="A27" s="22"/>
      <c r="B27" s="145" t="s">
        <v>371</v>
      </c>
    </row>
    <row r="28" spans="1:2" ht="66" customHeight="1">
      <c r="A28" s="22"/>
      <c r="B28" s="145" t="s">
        <v>324</v>
      </c>
    </row>
    <row r="29" spans="1:2" ht="87.75" customHeight="1">
      <c r="A29" s="22"/>
      <c r="B29" s="145" t="s">
        <v>153</v>
      </c>
    </row>
    <row r="30" spans="1:2" ht="11.25">
      <c r="A30" s="22"/>
      <c r="B30" s="23"/>
    </row>
    <row r="31" spans="1:2" ht="142.5" customHeight="1">
      <c r="A31" s="23" t="s">
        <v>128</v>
      </c>
      <c r="B31" s="145" t="s">
        <v>359</v>
      </c>
    </row>
    <row r="32" spans="1:2" ht="11.25">
      <c r="A32" s="22"/>
      <c r="B32" s="23"/>
    </row>
    <row r="33" spans="1:2" ht="54.75" customHeight="1">
      <c r="A33" s="23" t="s">
        <v>126</v>
      </c>
      <c r="B33" s="146" t="s">
        <v>149</v>
      </c>
    </row>
    <row r="34" spans="1:2" ht="11.25">
      <c r="A34" s="22"/>
      <c r="B34" s="23"/>
    </row>
    <row r="35" spans="1:2" ht="22.5">
      <c r="A35" s="23" t="s">
        <v>125</v>
      </c>
      <c r="B35" s="23" t="s">
        <v>318</v>
      </c>
    </row>
    <row r="36" spans="1:2" ht="11.25">
      <c r="A36" s="22"/>
      <c r="B36" s="23"/>
    </row>
    <row r="37" spans="1:2" ht="22.5">
      <c r="A37" s="147" t="s">
        <v>319</v>
      </c>
      <c r="B37" s="23" t="s">
        <v>320</v>
      </c>
    </row>
    <row r="38" spans="1:2" ht="11.25">
      <c r="A38" s="21"/>
      <c r="B38" s="21"/>
    </row>
    <row r="39" spans="1:2" ht="11.25">
      <c r="A39" s="21"/>
      <c r="B39" s="21"/>
    </row>
    <row r="40" spans="1:2" ht="11.25">
      <c r="A40" s="21"/>
      <c r="B40" s="21"/>
    </row>
    <row r="41" spans="1:2" ht="11.25">
      <c r="A41" s="21"/>
      <c r="B41" s="21"/>
    </row>
    <row r="42" spans="1:2" ht="11.25">
      <c r="A42" s="21"/>
      <c r="B42" s="21"/>
    </row>
    <row r="43" spans="1:2" ht="11.25">
      <c r="A43" s="21"/>
      <c r="B43" s="21"/>
    </row>
    <row r="44" spans="1:2" ht="11.25">
      <c r="A44" s="21"/>
      <c r="B44" s="21"/>
    </row>
    <row r="45" spans="1:2" ht="11.25">
      <c r="A45" s="21"/>
      <c r="B45" s="21"/>
    </row>
    <row r="46" spans="1:2" ht="11.25">
      <c r="A46" s="21"/>
      <c r="B46" s="21"/>
    </row>
  </sheetData>
  <sheetProtection password="CBB5" sheet="1"/>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2010/05&amp;C&amp;8Rapport VCU; 22-03-2011&amp;R&amp;8Uitleg Pagina &amp;P van &amp;N</oddFooter>
  </headerFooter>
</worksheet>
</file>

<file path=xl/worksheets/sheet10.xml><?xml version="1.0" encoding="utf-8"?>
<worksheet xmlns="http://schemas.openxmlformats.org/spreadsheetml/2006/main" xmlns:r="http://schemas.openxmlformats.org/officeDocument/2006/relationships">
  <dimension ref="A1:X24"/>
  <sheetViews>
    <sheetView zoomScalePageLayoutView="0" workbookViewId="0" topLeftCell="A1">
      <selection activeCell="I14" sqref="I14:L20"/>
    </sheetView>
  </sheetViews>
  <sheetFormatPr defaultColWidth="9.140625" defaultRowHeight="12.75"/>
  <cols>
    <col min="1" max="1" width="4.00390625" style="4" customWidth="1"/>
    <col min="2" max="8" width="7.28125" style="4" customWidth="1"/>
    <col min="9" max="10" width="7.140625" style="5" customWidth="1"/>
    <col min="11" max="11" width="8.8515625" style="5" customWidth="1"/>
    <col min="12" max="12" width="9.421875" style="5" customWidth="1"/>
    <col min="13" max="14" width="8.57421875" style="5" hidden="1" customWidth="1"/>
    <col min="15" max="16" width="9.140625" style="5" customWidth="1"/>
    <col min="17" max="18" width="8.57421875" style="5" customWidth="1"/>
    <col min="19" max="20" width="11.57421875" style="5" customWidth="1"/>
    <col min="21" max="22" width="9.57421875" style="5" customWidth="1"/>
    <col min="23" max="24" width="10.8515625" style="5" customWidth="1"/>
    <col min="25" max="16384" width="9.140625" style="4" customWidth="1"/>
  </cols>
  <sheetData>
    <row r="1" spans="1:12" ht="11.25" customHeight="1">
      <c r="A1" s="295" t="s">
        <v>312</v>
      </c>
      <c r="B1" s="295"/>
      <c r="C1" s="295"/>
      <c r="D1" s="295"/>
      <c r="E1" s="295"/>
      <c r="F1" s="295"/>
      <c r="G1" s="295"/>
      <c r="H1" s="295"/>
      <c r="I1" s="295"/>
      <c r="J1" s="295"/>
      <c r="K1" s="295"/>
      <c r="L1" s="295"/>
    </row>
    <row r="2" spans="1:12" ht="11.25" customHeight="1">
      <c r="A2" s="295"/>
      <c r="B2" s="295"/>
      <c r="C2" s="295"/>
      <c r="D2" s="295"/>
      <c r="E2" s="295"/>
      <c r="F2" s="295"/>
      <c r="G2" s="295"/>
      <c r="H2" s="295"/>
      <c r="I2" s="295"/>
      <c r="J2" s="295"/>
      <c r="K2" s="295"/>
      <c r="L2" s="295"/>
    </row>
    <row r="3" spans="1:12" ht="12" customHeight="1">
      <c r="A3" s="130"/>
      <c r="B3" s="130"/>
      <c r="C3" s="130"/>
      <c r="D3" s="130"/>
      <c r="E3" s="130"/>
      <c r="F3" s="130"/>
      <c r="G3" s="130"/>
      <c r="H3" s="130"/>
      <c r="I3" s="130"/>
      <c r="J3" s="130"/>
      <c r="K3" s="130"/>
      <c r="L3" s="102"/>
    </row>
    <row r="4" spans="1:12" ht="15" customHeight="1">
      <c r="A4" s="106" t="s">
        <v>75</v>
      </c>
      <c r="B4" s="130"/>
      <c r="C4" s="130"/>
      <c r="D4" s="130"/>
      <c r="E4" s="130"/>
      <c r="F4" s="130"/>
      <c r="G4" s="130"/>
      <c r="H4" s="130"/>
      <c r="I4" s="130"/>
      <c r="J4" s="130"/>
      <c r="K4" s="130"/>
      <c r="L4" s="102"/>
    </row>
    <row r="5" spans="1:12" ht="15" customHeight="1">
      <c r="A5" s="56" t="s">
        <v>15</v>
      </c>
      <c r="B5" s="101" t="s">
        <v>109</v>
      </c>
      <c r="C5" s="27"/>
      <c r="D5" s="27"/>
      <c r="E5" s="307">
        <f>IF(Algemeen!B9="","",Algemeen!B9)</f>
      </c>
      <c r="F5" s="307"/>
      <c r="G5" s="307"/>
      <c r="H5" s="307"/>
      <c r="I5" s="307"/>
      <c r="J5" s="307"/>
      <c r="K5" s="307"/>
      <c r="L5" s="307"/>
    </row>
    <row r="6" spans="1:12" ht="15" customHeight="1">
      <c r="A6" s="56" t="s">
        <v>15</v>
      </c>
      <c r="B6" s="101" t="s">
        <v>35</v>
      </c>
      <c r="C6" s="27"/>
      <c r="D6" s="27"/>
      <c r="E6" s="307">
        <f>IF(Algemeen!B18="","",Algemeen!B18)</f>
      </c>
      <c r="F6" s="307"/>
      <c r="G6" s="307"/>
      <c r="H6" s="307"/>
      <c r="I6" s="307"/>
      <c r="J6" s="307"/>
      <c r="K6" s="307"/>
      <c r="L6" s="307"/>
    </row>
    <row r="7" spans="1:12" ht="12.75">
      <c r="A7" s="103"/>
      <c r="B7" s="45"/>
      <c r="C7" s="44"/>
      <c r="D7" s="44"/>
      <c r="E7" s="44"/>
      <c r="F7" s="44"/>
      <c r="G7" s="44"/>
      <c r="H7" s="44"/>
      <c r="I7" s="102"/>
      <c r="J7" s="42"/>
      <c r="K7" s="42"/>
      <c r="L7" s="102"/>
    </row>
    <row r="8" spans="1:12" ht="12" customHeight="1">
      <c r="A8" s="103" t="s">
        <v>117</v>
      </c>
      <c r="B8" s="50"/>
      <c r="C8" s="15"/>
      <c r="D8" s="15"/>
      <c r="E8" s="15"/>
      <c r="F8" s="15"/>
      <c r="G8" s="15"/>
      <c r="H8" s="15"/>
      <c r="I8" s="42"/>
      <c r="J8" s="42"/>
      <c r="K8" s="42"/>
      <c r="L8" s="42"/>
    </row>
    <row r="9" spans="1:24" s="125" customFormat="1" ht="76.5" customHeight="1">
      <c r="A9" s="296" t="s">
        <v>313</v>
      </c>
      <c r="B9" s="296"/>
      <c r="C9" s="296"/>
      <c r="D9" s="296"/>
      <c r="E9" s="296"/>
      <c r="F9" s="296"/>
      <c r="G9" s="296"/>
      <c r="H9" s="296"/>
      <c r="I9" s="296"/>
      <c r="J9" s="296"/>
      <c r="K9" s="296"/>
      <c r="L9" s="296"/>
      <c r="M9" s="124"/>
      <c r="N9" s="124"/>
      <c r="O9" s="124"/>
      <c r="P9" s="124"/>
      <c r="Q9" s="124"/>
      <c r="R9" s="124"/>
      <c r="S9" s="124"/>
      <c r="T9" s="124"/>
      <c r="U9" s="124"/>
      <c r="V9" s="124"/>
      <c r="W9" s="124"/>
      <c r="X9" s="124"/>
    </row>
    <row r="10" spans="1:14" ht="18" customHeight="1">
      <c r="A10" s="128"/>
      <c r="B10" s="128"/>
      <c r="C10" s="128"/>
      <c r="D10" s="128"/>
      <c r="E10" s="128"/>
      <c r="F10" s="128"/>
      <c r="G10" s="128"/>
      <c r="H10" s="128"/>
      <c r="I10" s="128"/>
      <c r="J10" s="128"/>
      <c r="K10" s="128"/>
      <c r="L10" s="128"/>
      <c r="M10" s="144" t="s">
        <v>116</v>
      </c>
      <c r="N10" s="144">
        <v>1</v>
      </c>
    </row>
    <row r="11" spans="1:14" ht="15" customHeight="1">
      <c r="A11" s="128"/>
      <c r="B11" s="128"/>
      <c r="C11" s="128"/>
      <c r="D11" s="128"/>
      <c r="E11" s="128"/>
      <c r="F11" s="128"/>
      <c r="G11" s="128"/>
      <c r="H11" s="128"/>
      <c r="I11" s="128"/>
      <c r="J11" s="128"/>
      <c r="K11" s="128"/>
      <c r="L11" s="128"/>
      <c r="M11" s="144" t="s">
        <v>114</v>
      </c>
      <c r="N11" s="144"/>
    </row>
    <row r="12" spans="1:12" ht="18" customHeight="1">
      <c r="A12" s="105"/>
      <c r="B12" s="105"/>
      <c r="C12" s="105"/>
      <c r="D12" s="105"/>
      <c r="E12" s="105"/>
      <c r="F12" s="105"/>
      <c r="G12" s="105"/>
      <c r="H12" s="105"/>
      <c r="I12" s="105"/>
      <c r="J12" s="105"/>
      <c r="K12" s="105"/>
      <c r="L12" s="105"/>
    </row>
    <row r="13" spans="1:12" ht="12">
      <c r="A13" s="109" t="s">
        <v>314</v>
      </c>
      <c r="B13" s="44"/>
      <c r="C13" s="44"/>
      <c r="D13" s="45"/>
      <c r="E13" s="45"/>
      <c r="F13" s="44"/>
      <c r="G13" s="44"/>
      <c r="H13" s="105"/>
      <c r="I13" s="88" t="s">
        <v>36</v>
      </c>
      <c r="J13" s="122"/>
      <c r="K13" s="122"/>
      <c r="L13" s="122"/>
    </row>
    <row r="14" spans="1:12" ht="12" customHeight="1">
      <c r="A14" s="44"/>
      <c r="B14" s="45"/>
      <c r="C14" s="44"/>
      <c r="D14" s="15"/>
      <c r="E14" s="15"/>
      <c r="F14" s="15"/>
      <c r="G14" s="15"/>
      <c r="H14" s="9"/>
      <c r="I14" s="298"/>
      <c r="J14" s="298"/>
      <c r="K14" s="298"/>
      <c r="L14" s="298"/>
    </row>
    <row r="15" spans="1:12" ht="18" customHeight="1">
      <c r="A15" s="44"/>
      <c r="B15" s="299">
        <f>IF(Auditgegevens!D13="","",Auditgegevens!D13)</f>
      </c>
      <c r="C15" s="299"/>
      <c r="D15" s="299"/>
      <c r="E15" s="299"/>
      <c r="F15" s="299"/>
      <c r="G15" s="299"/>
      <c r="I15" s="298"/>
      <c r="J15" s="298"/>
      <c r="K15" s="298"/>
      <c r="L15" s="298"/>
    </row>
    <row r="16" spans="2:12" ht="12" customHeight="1">
      <c r="B16" s="9"/>
      <c r="C16" s="9"/>
      <c r="D16" s="9"/>
      <c r="E16" s="9"/>
      <c r="F16" s="9"/>
      <c r="G16" s="9"/>
      <c r="H16" s="15"/>
      <c r="I16" s="298"/>
      <c r="J16" s="298"/>
      <c r="K16" s="298"/>
      <c r="L16" s="298"/>
    </row>
    <row r="17" spans="1:12" ht="18" customHeight="1">
      <c r="A17" s="8" t="s">
        <v>118</v>
      </c>
      <c r="B17" s="9"/>
      <c r="C17" s="9"/>
      <c r="D17" s="9"/>
      <c r="E17" s="9"/>
      <c r="F17" s="9"/>
      <c r="G17" s="9"/>
      <c r="H17" s="78"/>
      <c r="I17" s="298"/>
      <c r="J17" s="298"/>
      <c r="K17" s="298"/>
      <c r="L17" s="298"/>
    </row>
    <row r="18" spans="1:12" ht="12" customHeight="1">
      <c r="A18" s="44"/>
      <c r="B18" s="45"/>
      <c r="C18" s="44"/>
      <c r="D18" s="44"/>
      <c r="E18" s="15"/>
      <c r="F18" s="15"/>
      <c r="G18" s="9"/>
      <c r="H18" s="15"/>
      <c r="I18" s="298"/>
      <c r="J18" s="298"/>
      <c r="K18" s="298"/>
      <c r="L18" s="298"/>
    </row>
    <row r="19" spans="2:12" ht="18" customHeight="1">
      <c r="B19" s="238"/>
      <c r="C19" s="238"/>
      <c r="D19" s="238"/>
      <c r="E19" s="238"/>
      <c r="F19" s="238"/>
      <c r="G19" s="238"/>
      <c r="H19" s="15"/>
      <c r="I19" s="298"/>
      <c r="J19" s="298"/>
      <c r="K19" s="298"/>
      <c r="L19" s="298"/>
    </row>
    <row r="20" spans="1:12" ht="12" customHeight="1">
      <c r="A20" s="45"/>
      <c r="B20" s="45"/>
      <c r="C20" s="44"/>
      <c r="D20" s="44"/>
      <c r="E20" s="15"/>
      <c r="F20" s="15"/>
      <c r="G20" s="9"/>
      <c r="H20" s="15"/>
      <c r="I20" s="298"/>
      <c r="J20" s="298"/>
      <c r="K20" s="298"/>
      <c r="L20" s="298"/>
    </row>
    <row r="21" spans="1:12" ht="12" customHeight="1">
      <c r="A21" s="95"/>
      <c r="B21" s="95"/>
      <c r="C21" s="96"/>
      <c r="D21" s="96"/>
      <c r="E21" s="94"/>
      <c r="F21" s="94"/>
      <c r="G21" s="94"/>
      <c r="H21" s="94"/>
      <c r="L21" s="7"/>
    </row>
    <row r="22" spans="1:12" ht="12" customHeight="1">
      <c r="A22" s="94"/>
      <c r="B22" s="94"/>
      <c r="C22" s="94"/>
      <c r="D22" s="94"/>
      <c r="E22" s="94"/>
      <c r="F22" s="94"/>
      <c r="G22" s="94"/>
      <c r="H22" s="94"/>
      <c r="I22" s="6"/>
      <c r="J22" s="6"/>
      <c r="K22" s="6"/>
      <c r="L22" s="6"/>
    </row>
    <row r="23" spans="1:12" ht="12" customHeight="1">
      <c r="A23" s="94"/>
      <c r="B23" s="94"/>
      <c r="C23" s="94"/>
      <c r="D23" s="94"/>
      <c r="E23" s="94"/>
      <c r="F23" s="94"/>
      <c r="G23" s="94"/>
      <c r="H23" s="94"/>
      <c r="I23" s="6"/>
      <c r="J23" s="6"/>
      <c r="K23" s="6"/>
      <c r="L23" s="6"/>
    </row>
    <row r="24" spans="1:12" ht="12" customHeight="1">
      <c r="A24" s="94"/>
      <c r="B24" s="94"/>
      <c r="C24" s="94"/>
      <c r="D24" s="94"/>
      <c r="E24" s="94"/>
      <c r="F24" s="94"/>
      <c r="G24" s="94"/>
      <c r="H24" s="94"/>
      <c r="I24" s="6"/>
      <c r="J24" s="6"/>
      <c r="K24" s="6"/>
      <c r="L24" s="6"/>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sheetData>
  <sheetProtection password="CBB5" sheet="1" selectLockedCells="1"/>
  <mergeCells count="7">
    <mergeCell ref="A1:L2"/>
    <mergeCell ref="B15:G15"/>
    <mergeCell ref="I14:L20"/>
    <mergeCell ref="B19:G19"/>
    <mergeCell ref="E5:L5"/>
    <mergeCell ref="E6:L6"/>
    <mergeCell ref="A9:L9"/>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&amp;L&amp;8VG Checklist Uitzendorganisaties, versie 2010/05&amp;C&amp;8Rapprt VCU, 22-03-2011&amp;R&amp;8VCU Coördinator Pagina &amp;P van &amp;N</oddFooter>
  </headerFooter>
  <legacy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1" customWidth="1"/>
  </cols>
  <sheetData>
    <row r="1" ht="11.25">
      <c r="A1" s="1" t="s">
        <v>65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2010/05&amp;C&amp;8Rapport VCU; 22-03-2011&amp;R&amp;8CI eigen voorblad Pagina &amp;P van &amp;N</oddFooter>
  </headerFooter>
</worksheet>
</file>

<file path=xl/worksheets/sheet3.xml><?xml version="1.0" encoding="utf-8"?>
<worksheet xmlns="http://schemas.openxmlformats.org/spreadsheetml/2006/main" xmlns:r="http://schemas.openxmlformats.org/officeDocument/2006/relationships">
  <dimension ref="A1:S89"/>
  <sheetViews>
    <sheetView zoomScale="85" zoomScaleNormal="85" zoomScalePageLayoutView="0" workbookViewId="0" topLeftCell="A1">
      <selection activeCell="E36" sqref="E36"/>
    </sheetView>
  </sheetViews>
  <sheetFormatPr defaultColWidth="9.140625" defaultRowHeight="12.75"/>
  <cols>
    <col min="1" max="1" width="4.00390625" style="9" customWidth="1"/>
    <col min="2" max="2" width="12.140625" style="9" customWidth="1"/>
    <col min="3" max="3" width="26.00390625" style="9" customWidth="1"/>
    <col min="4" max="8" width="9.140625" style="9" customWidth="1"/>
    <col min="9" max="9" width="9.140625" style="9" hidden="1" customWidth="1"/>
    <col min="10" max="19" width="4.421875" style="9" hidden="1" customWidth="1"/>
    <col min="20" max="20" width="0" style="9" hidden="1" customWidth="1"/>
    <col min="21" max="16384" width="9.140625" style="9" customWidth="1"/>
  </cols>
  <sheetData>
    <row r="1" spans="1:19" ht="11.25">
      <c r="A1" s="235" t="s">
        <v>70</v>
      </c>
      <c r="B1" s="235"/>
      <c r="C1" s="235"/>
      <c r="D1" s="235"/>
      <c r="E1" s="235"/>
      <c r="F1" s="235"/>
      <c r="G1" s="235"/>
      <c r="H1" s="235"/>
      <c r="J1" s="64"/>
      <c r="K1" s="64"/>
      <c r="L1" s="64"/>
      <c r="M1" s="64"/>
      <c r="N1" s="64"/>
      <c r="O1" s="64"/>
      <c r="P1" s="64"/>
      <c r="Q1" s="64"/>
      <c r="R1" s="64"/>
      <c r="S1" s="64"/>
    </row>
    <row r="2" spans="1:19" ht="11.25">
      <c r="A2" s="235"/>
      <c r="B2" s="235"/>
      <c r="C2" s="235"/>
      <c r="D2" s="235"/>
      <c r="E2" s="235"/>
      <c r="F2" s="235"/>
      <c r="G2" s="235"/>
      <c r="H2" s="235"/>
      <c r="J2" s="64"/>
      <c r="K2" s="64"/>
      <c r="L2" s="64"/>
      <c r="M2" s="64"/>
      <c r="N2" s="64"/>
      <c r="O2" s="64"/>
      <c r="P2" s="64"/>
      <c r="Q2" s="64"/>
      <c r="R2" s="64"/>
      <c r="S2" s="64"/>
    </row>
    <row r="3" spans="3:19" ht="12.75">
      <c r="C3" s="65" t="s">
        <v>16</v>
      </c>
      <c r="F3" s="236" t="s">
        <v>67</v>
      </c>
      <c r="G3" s="236"/>
      <c r="J3" s="64">
        <v>1</v>
      </c>
      <c r="K3" s="110"/>
      <c r="L3" s="64"/>
      <c r="M3" s="64"/>
      <c r="N3" s="64"/>
      <c r="O3" s="64"/>
      <c r="P3" s="64"/>
      <c r="Q3" s="64"/>
      <c r="R3" s="64"/>
      <c r="S3" s="64"/>
    </row>
    <row r="4" spans="10:19" ht="12.75">
      <c r="J4" s="64" t="s">
        <v>68</v>
      </c>
      <c r="K4" s="110"/>
      <c r="L4" s="64"/>
      <c r="M4" s="64"/>
      <c r="N4" s="64"/>
      <c r="O4" s="64"/>
      <c r="P4" s="64"/>
      <c r="Q4" s="64"/>
      <c r="R4" s="64"/>
      <c r="S4" s="64"/>
    </row>
    <row r="5" spans="1:19" ht="12.75">
      <c r="A5" s="42"/>
      <c r="B5" s="78"/>
      <c r="C5" s="15"/>
      <c r="D5" s="15"/>
      <c r="E5" s="15"/>
      <c r="F5" s="15"/>
      <c r="G5" s="15"/>
      <c r="H5" s="15"/>
      <c r="J5" s="107" t="s">
        <v>132</v>
      </c>
      <c r="K5" s="110"/>
      <c r="L5" s="64"/>
      <c r="M5" s="64"/>
      <c r="N5" s="64"/>
      <c r="O5" s="64"/>
      <c r="P5" s="64"/>
      <c r="Q5" s="64"/>
      <c r="R5" s="64"/>
      <c r="S5" s="64"/>
    </row>
    <row r="6" spans="3:19" ht="12.75">
      <c r="C6" s="15"/>
      <c r="D6" s="15"/>
      <c r="F6" s="15"/>
      <c r="G6" s="15"/>
      <c r="H6" s="27"/>
      <c r="J6" s="107" t="s">
        <v>133</v>
      </c>
      <c r="K6" s="64"/>
      <c r="L6" s="64"/>
      <c r="M6" s="64"/>
      <c r="N6" s="64"/>
      <c r="O6" s="64"/>
      <c r="P6" s="64"/>
      <c r="Q6" s="64"/>
      <c r="R6" s="64"/>
      <c r="S6" s="64"/>
    </row>
    <row r="7" spans="1:19" ht="11.25">
      <c r="A7" s="8" t="s">
        <v>20</v>
      </c>
      <c r="H7" s="15"/>
      <c r="J7" s="64"/>
      <c r="K7" s="64"/>
      <c r="L7" s="64"/>
      <c r="M7" s="64"/>
      <c r="N7" s="64"/>
      <c r="O7" s="64"/>
      <c r="P7" s="64"/>
      <c r="Q7" s="64"/>
      <c r="R7" s="64"/>
      <c r="S7" s="64"/>
    </row>
    <row r="8" spans="1:19" ht="15" customHeight="1">
      <c r="A8" s="56" t="s">
        <v>15</v>
      </c>
      <c r="B8" s="228" t="s">
        <v>325</v>
      </c>
      <c r="C8" s="228"/>
      <c r="D8" s="228"/>
      <c r="E8" s="228"/>
      <c r="F8" s="228"/>
      <c r="G8" s="228"/>
      <c r="H8" s="11"/>
      <c r="J8" s="64"/>
      <c r="K8" s="64"/>
      <c r="L8" s="64"/>
      <c r="M8" s="64"/>
      <c r="N8" s="64"/>
      <c r="O8" s="64"/>
      <c r="P8" s="64"/>
      <c r="Q8" s="64"/>
      <c r="R8" s="64"/>
      <c r="S8" s="64"/>
    </row>
    <row r="9" spans="1:19" ht="15" customHeight="1">
      <c r="A9" s="56"/>
      <c r="B9" s="213"/>
      <c r="C9" s="213"/>
      <c r="D9" s="213"/>
      <c r="E9" s="213"/>
      <c r="F9" s="213"/>
      <c r="G9" s="213"/>
      <c r="H9" s="213"/>
      <c r="J9" s="64"/>
      <c r="K9" s="64"/>
      <c r="L9" s="64"/>
      <c r="M9" s="64"/>
      <c r="N9" s="64"/>
      <c r="O9" s="64"/>
      <c r="P9" s="64"/>
      <c r="Q9" s="64"/>
      <c r="R9" s="64"/>
      <c r="S9" s="64"/>
    </row>
    <row r="10" spans="1:19" ht="15" customHeight="1">
      <c r="A10" s="56"/>
      <c r="B10" s="213"/>
      <c r="C10" s="213"/>
      <c r="D10" s="213"/>
      <c r="E10" s="213"/>
      <c r="F10" s="213"/>
      <c r="G10" s="213"/>
      <c r="H10" s="213"/>
      <c r="J10" s="64"/>
      <c r="K10" s="64"/>
      <c r="L10" s="64"/>
      <c r="M10" s="64"/>
      <c r="N10" s="64"/>
      <c r="O10" s="64"/>
      <c r="P10" s="64"/>
      <c r="Q10" s="64"/>
      <c r="R10" s="64"/>
      <c r="S10" s="64"/>
    </row>
    <row r="11" spans="1:19" ht="15" customHeight="1">
      <c r="A11" s="56" t="s">
        <v>15</v>
      </c>
      <c r="B11" s="71" t="s">
        <v>22</v>
      </c>
      <c r="C11" s="237"/>
      <c r="D11" s="237"/>
      <c r="E11" s="237"/>
      <c r="F11" s="237"/>
      <c r="G11" s="237"/>
      <c r="H11" s="237"/>
      <c r="J11" s="64"/>
      <c r="K11" s="64"/>
      <c r="L11" s="64"/>
      <c r="M11" s="64"/>
      <c r="N11" s="64"/>
      <c r="O11" s="64"/>
      <c r="P11" s="64"/>
      <c r="Q11" s="64"/>
      <c r="R11" s="64"/>
      <c r="S11" s="64"/>
    </row>
    <row r="12" spans="1:19" ht="15" customHeight="1">
      <c r="A12" s="56" t="s">
        <v>15</v>
      </c>
      <c r="B12" s="75" t="s">
        <v>23</v>
      </c>
      <c r="C12" s="238"/>
      <c r="D12" s="238"/>
      <c r="E12" s="238"/>
      <c r="F12" s="238"/>
      <c r="G12" s="238"/>
      <c r="H12" s="238"/>
      <c r="J12" s="64"/>
      <c r="K12" s="64"/>
      <c r="L12" s="64"/>
      <c r="M12" s="64"/>
      <c r="N12" s="64"/>
      <c r="O12" s="64"/>
      <c r="P12" s="64"/>
      <c r="Q12" s="64"/>
      <c r="R12" s="64"/>
      <c r="S12" s="64"/>
    </row>
    <row r="13" spans="1:19" ht="15" customHeight="1">
      <c r="A13" s="12" t="s">
        <v>15</v>
      </c>
      <c r="B13" s="199" t="s">
        <v>173</v>
      </c>
      <c r="C13" s="97"/>
      <c r="D13" s="98" t="s">
        <v>174</v>
      </c>
      <c r="E13" s="97"/>
      <c r="F13" s="97"/>
      <c r="G13" s="97"/>
      <c r="J13" s="64"/>
      <c r="K13" s="64"/>
      <c r="L13" s="64"/>
      <c r="M13" s="64"/>
      <c r="N13" s="64"/>
      <c r="O13" s="64"/>
      <c r="P13" s="64"/>
      <c r="Q13" s="64"/>
      <c r="R13" s="64"/>
      <c r="S13" s="64"/>
    </row>
    <row r="14" spans="1:19" ht="15" customHeight="1">
      <c r="A14" s="12"/>
      <c r="B14" s="213"/>
      <c r="C14" s="214"/>
      <c r="D14" s="215"/>
      <c r="E14" s="213"/>
      <c r="F14" s="213"/>
      <c r="G14" s="213"/>
      <c r="H14" s="213"/>
      <c r="J14" s="64"/>
      <c r="K14" s="64"/>
      <c r="L14" s="64"/>
      <c r="M14" s="64"/>
      <c r="N14" s="64"/>
      <c r="O14" s="64"/>
      <c r="P14" s="64"/>
      <c r="Q14" s="64"/>
      <c r="R14" s="64"/>
      <c r="S14" s="64"/>
    </row>
    <row r="15" spans="1:19" ht="15" customHeight="1">
      <c r="A15" s="12" t="s">
        <v>15</v>
      </c>
      <c r="B15" s="199" t="s">
        <v>93</v>
      </c>
      <c r="C15" s="97"/>
      <c r="D15" s="98" t="s">
        <v>94</v>
      </c>
      <c r="E15" s="97"/>
      <c r="F15" s="97"/>
      <c r="G15" s="97"/>
      <c r="J15" s="64"/>
      <c r="K15" s="64"/>
      <c r="L15" s="64"/>
      <c r="M15" s="64"/>
      <c r="N15" s="64"/>
      <c r="O15" s="64"/>
      <c r="P15" s="64"/>
      <c r="Q15" s="64"/>
      <c r="R15" s="64"/>
      <c r="S15" s="64"/>
    </row>
    <row r="16" spans="1:19" ht="15" customHeight="1">
      <c r="A16" s="12"/>
      <c r="B16" s="213"/>
      <c r="C16" s="214"/>
      <c r="D16" s="215"/>
      <c r="E16" s="213"/>
      <c r="F16" s="213"/>
      <c r="G16" s="213"/>
      <c r="H16" s="213"/>
      <c r="J16" s="64"/>
      <c r="K16" s="64"/>
      <c r="L16" s="64"/>
      <c r="M16" s="64"/>
      <c r="N16" s="64"/>
      <c r="O16" s="64"/>
      <c r="P16" s="64"/>
      <c r="Q16" s="64"/>
      <c r="R16" s="64"/>
      <c r="S16" s="64"/>
    </row>
    <row r="17" spans="1:19" ht="23.25" customHeight="1">
      <c r="A17" s="56" t="s">
        <v>15</v>
      </c>
      <c r="B17" s="228" t="s">
        <v>326</v>
      </c>
      <c r="C17" s="228"/>
      <c r="D17" s="228"/>
      <c r="E17" s="228"/>
      <c r="F17" s="228"/>
      <c r="G17" s="228"/>
      <c r="H17" s="11"/>
      <c r="J17" s="64"/>
      <c r="K17" s="64"/>
      <c r="L17" s="64"/>
      <c r="M17" s="64"/>
      <c r="N17" s="64"/>
      <c r="O17" s="64"/>
      <c r="P17" s="64"/>
      <c r="Q17" s="64"/>
      <c r="R17" s="64"/>
      <c r="S17" s="64"/>
    </row>
    <row r="18" spans="1:19" ht="15" customHeight="1">
      <c r="A18" s="12"/>
      <c r="B18" s="212"/>
      <c r="C18" s="212"/>
      <c r="D18" s="212"/>
      <c r="E18" s="212"/>
      <c r="F18" s="212"/>
      <c r="G18" s="212"/>
      <c r="H18" s="212"/>
      <c r="J18" s="64"/>
      <c r="K18" s="64"/>
      <c r="L18" s="64"/>
      <c r="M18" s="64"/>
      <c r="N18" s="64"/>
      <c r="O18" s="64"/>
      <c r="P18" s="64"/>
      <c r="Q18" s="64"/>
      <c r="R18" s="64"/>
      <c r="S18" s="64"/>
    </row>
    <row r="19" spans="1:19" ht="15" customHeight="1">
      <c r="A19" s="12"/>
      <c r="B19" s="212"/>
      <c r="C19" s="212"/>
      <c r="D19" s="212"/>
      <c r="E19" s="212"/>
      <c r="F19" s="212"/>
      <c r="G19" s="212"/>
      <c r="H19" s="212"/>
      <c r="J19" s="64"/>
      <c r="K19" s="64"/>
      <c r="L19" s="64"/>
      <c r="M19" s="64"/>
      <c r="N19" s="64"/>
      <c r="O19" s="64"/>
      <c r="P19" s="64"/>
      <c r="Q19" s="64"/>
      <c r="R19" s="64"/>
      <c r="S19" s="64"/>
    </row>
    <row r="20" spans="1:19" ht="15" customHeight="1">
      <c r="A20" s="12" t="s">
        <v>15</v>
      </c>
      <c r="B20" s="234" t="s">
        <v>327</v>
      </c>
      <c r="C20" s="234"/>
      <c r="D20" s="234"/>
      <c r="E20" s="234"/>
      <c r="F20" s="234"/>
      <c r="G20" s="234"/>
      <c r="J20" s="64"/>
      <c r="K20" s="64"/>
      <c r="L20" s="64"/>
      <c r="M20" s="64"/>
      <c r="N20" s="64"/>
      <c r="O20" s="64"/>
      <c r="P20" s="64"/>
      <c r="Q20" s="64"/>
      <c r="R20" s="64"/>
      <c r="S20" s="64"/>
    </row>
    <row r="21" spans="1:19" ht="15" customHeight="1">
      <c r="A21" s="12"/>
      <c r="B21" s="217" t="s">
        <v>95</v>
      </c>
      <c r="C21" s="217"/>
      <c r="D21" s="216" t="s">
        <v>95</v>
      </c>
      <c r="E21" s="217"/>
      <c r="F21" s="217"/>
      <c r="G21" s="217"/>
      <c r="H21" s="217"/>
      <c r="J21" s="64"/>
      <c r="K21" s="64"/>
      <c r="L21" s="64"/>
      <c r="M21" s="64"/>
      <c r="N21" s="64"/>
      <c r="O21" s="64"/>
      <c r="P21" s="64"/>
      <c r="Q21" s="64"/>
      <c r="R21" s="64"/>
      <c r="S21" s="64"/>
    </row>
    <row r="22" spans="1:19" ht="15" customHeight="1">
      <c r="A22" s="12"/>
      <c r="B22" s="213"/>
      <c r="C22" s="213"/>
      <c r="D22" s="215"/>
      <c r="E22" s="213"/>
      <c r="F22" s="213"/>
      <c r="G22" s="213"/>
      <c r="H22" s="213"/>
      <c r="J22" s="64"/>
      <c r="K22" s="64"/>
      <c r="L22" s="64"/>
      <c r="M22" s="64"/>
      <c r="N22" s="64"/>
      <c r="O22" s="64"/>
      <c r="P22" s="64"/>
      <c r="Q22" s="64"/>
      <c r="R22" s="64"/>
      <c r="S22" s="64"/>
    </row>
    <row r="23" spans="1:19" ht="15" customHeight="1">
      <c r="A23" s="12"/>
      <c r="B23" s="223"/>
      <c r="C23" s="226"/>
      <c r="D23" s="227"/>
      <c r="E23" s="223"/>
      <c r="F23" s="223"/>
      <c r="G23" s="223"/>
      <c r="H23" s="223"/>
      <c r="J23" s="64"/>
      <c r="K23" s="64"/>
      <c r="L23" s="64"/>
      <c r="M23" s="64"/>
      <c r="N23" s="64"/>
      <c r="O23" s="64"/>
      <c r="P23" s="64"/>
      <c r="Q23" s="64"/>
      <c r="R23" s="64"/>
      <c r="S23" s="64"/>
    </row>
    <row r="24" spans="1:19" ht="15" customHeight="1">
      <c r="A24" s="12"/>
      <c r="B24" s="213"/>
      <c r="C24" s="213"/>
      <c r="D24" s="227"/>
      <c r="E24" s="223"/>
      <c r="F24" s="223"/>
      <c r="G24" s="223"/>
      <c r="H24" s="223"/>
      <c r="J24" s="64"/>
      <c r="K24" s="64"/>
      <c r="L24" s="64"/>
      <c r="M24" s="64"/>
      <c r="N24" s="64"/>
      <c r="O24" s="64"/>
      <c r="P24" s="64"/>
      <c r="Q24" s="64"/>
      <c r="R24" s="64"/>
      <c r="S24" s="64"/>
    </row>
    <row r="25" spans="1:19" ht="15" customHeight="1">
      <c r="A25" s="12" t="s">
        <v>15</v>
      </c>
      <c r="B25" s="234" t="s">
        <v>328</v>
      </c>
      <c r="C25" s="234"/>
      <c r="D25" s="234"/>
      <c r="E25" s="234"/>
      <c r="F25" s="234"/>
      <c r="G25" s="234"/>
      <c r="J25" s="64"/>
      <c r="K25" s="64"/>
      <c r="L25" s="64"/>
      <c r="M25" s="64"/>
      <c r="N25" s="64"/>
      <c r="O25" s="64"/>
      <c r="P25" s="64"/>
      <c r="Q25" s="64"/>
      <c r="R25" s="64"/>
      <c r="S25" s="64"/>
    </row>
    <row r="26" spans="1:19" ht="15" customHeight="1">
      <c r="A26" s="12"/>
      <c r="B26" s="213"/>
      <c r="C26" s="213"/>
      <c r="D26" s="213"/>
      <c r="E26" s="213"/>
      <c r="F26" s="213"/>
      <c r="G26" s="213"/>
      <c r="H26" s="213"/>
      <c r="J26" s="64"/>
      <c r="K26" s="64"/>
      <c r="L26" s="64"/>
      <c r="M26" s="64"/>
      <c r="N26" s="64"/>
      <c r="O26" s="64"/>
      <c r="P26" s="64"/>
      <c r="Q26" s="64"/>
      <c r="R26" s="64"/>
      <c r="S26" s="64"/>
    </row>
    <row r="27" spans="1:19" ht="15" customHeight="1">
      <c r="A27" s="12" t="s">
        <v>15</v>
      </c>
      <c r="B27" s="218" t="s">
        <v>340</v>
      </c>
      <c r="C27" s="218"/>
      <c r="D27" s="218"/>
      <c r="E27" s="218"/>
      <c r="F27" s="218"/>
      <c r="G27" s="218"/>
      <c r="J27" s="64"/>
      <c r="K27" s="64"/>
      <c r="L27" s="64"/>
      <c r="M27" s="64"/>
      <c r="N27" s="64"/>
      <c r="O27" s="64"/>
      <c r="P27" s="64"/>
      <c r="Q27" s="64"/>
      <c r="R27" s="64"/>
      <c r="S27" s="64"/>
    </row>
    <row r="28" spans="1:19" s="11" customFormat="1" ht="33" customHeight="1">
      <c r="A28" s="56"/>
      <c r="B28" s="225" t="s">
        <v>341</v>
      </c>
      <c r="C28" s="225"/>
      <c r="D28" s="225"/>
      <c r="E28" s="225"/>
      <c r="F28" s="225"/>
      <c r="G28" s="225"/>
      <c r="H28" s="225"/>
      <c r="J28" s="81"/>
      <c r="K28" s="81"/>
      <c r="L28" s="81"/>
      <c r="M28" s="81"/>
      <c r="N28" s="81"/>
      <c r="O28" s="81"/>
      <c r="P28" s="81"/>
      <c r="Q28" s="81"/>
      <c r="R28" s="81"/>
      <c r="S28" s="81"/>
    </row>
    <row r="29" spans="1:19" ht="15" customHeight="1">
      <c r="A29" s="56" t="s">
        <v>15</v>
      </c>
      <c r="B29" s="228" t="s">
        <v>363</v>
      </c>
      <c r="C29" s="228"/>
      <c r="D29" s="228"/>
      <c r="E29" s="228"/>
      <c r="F29" s="228"/>
      <c r="G29" s="228"/>
      <c r="H29" s="11"/>
      <c r="J29" s="64"/>
      <c r="K29" s="64"/>
      <c r="L29" s="64"/>
      <c r="M29" s="64"/>
      <c r="N29" s="64"/>
      <c r="O29" s="64"/>
      <c r="P29" s="64"/>
      <c r="Q29" s="64"/>
      <c r="R29" s="64"/>
      <c r="S29" s="64"/>
    </row>
    <row r="30" spans="1:19" ht="15" customHeight="1">
      <c r="A30" s="56"/>
      <c r="B30" s="213"/>
      <c r="C30" s="213"/>
      <c r="D30" s="213"/>
      <c r="E30" s="213"/>
      <c r="F30" s="213"/>
      <c r="G30" s="213"/>
      <c r="H30" s="213"/>
      <c r="J30" s="64"/>
      <c r="K30" s="64"/>
      <c r="L30" s="64"/>
      <c r="M30" s="64"/>
      <c r="N30" s="64"/>
      <c r="O30" s="64"/>
      <c r="P30" s="64"/>
      <c r="Q30" s="64"/>
      <c r="R30" s="64"/>
      <c r="S30" s="64"/>
    </row>
    <row r="31" spans="1:19" ht="15" customHeight="1">
      <c r="A31" s="56"/>
      <c r="B31" s="213"/>
      <c r="C31" s="213"/>
      <c r="D31" s="213"/>
      <c r="E31" s="213"/>
      <c r="F31" s="213"/>
      <c r="G31" s="213"/>
      <c r="H31" s="213"/>
      <c r="J31" s="64"/>
      <c r="K31" s="64"/>
      <c r="L31" s="64"/>
      <c r="M31" s="64"/>
      <c r="N31" s="64"/>
      <c r="O31" s="64"/>
      <c r="P31" s="64"/>
      <c r="Q31" s="64"/>
      <c r="R31" s="64"/>
      <c r="S31" s="64"/>
    </row>
    <row r="32" spans="1:19" ht="12.75" customHeight="1">
      <c r="A32" s="12"/>
      <c r="B32" s="126"/>
      <c r="C32" s="126"/>
      <c r="D32" s="126"/>
      <c r="E32" s="126"/>
      <c r="F32" s="126"/>
      <c r="G32" s="126"/>
      <c r="H32" s="126"/>
      <c r="J32" s="64"/>
      <c r="K32" s="64"/>
      <c r="L32" s="64"/>
      <c r="M32" s="64"/>
      <c r="N32" s="64"/>
      <c r="O32" s="64"/>
      <c r="P32" s="64"/>
      <c r="Q32" s="64"/>
      <c r="R32" s="64"/>
      <c r="S32" s="64"/>
    </row>
    <row r="33" spans="1:19" ht="11.25">
      <c r="A33" s="8" t="s">
        <v>134</v>
      </c>
      <c r="H33" s="15"/>
      <c r="J33" s="64"/>
      <c r="K33" s="64"/>
      <c r="L33" s="64"/>
      <c r="M33" s="64"/>
      <c r="N33" s="64"/>
      <c r="O33" s="64"/>
      <c r="P33" s="64"/>
      <c r="Q33" s="64"/>
      <c r="R33" s="64"/>
      <c r="S33" s="64"/>
    </row>
    <row r="34" spans="1:19" s="11" customFormat="1" ht="15" customHeight="1">
      <c r="A34" s="56" t="s">
        <v>15</v>
      </c>
      <c r="B34" s="228" t="s">
        <v>337</v>
      </c>
      <c r="C34" s="228"/>
      <c r="D34" s="228"/>
      <c r="E34" s="137"/>
      <c r="J34" s="81"/>
      <c r="K34" s="81"/>
      <c r="L34" s="81"/>
      <c r="M34" s="81"/>
      <c r="N34" s="81"/>
      <c r="O34" s="81"/>
      <c r="P34" s="81"/>
      <c r="Q34" s="81"/>
      <c r="R34" s="81"/>
      <c r="S34" s="81"/>
    </row>
    <row r="35" spans="1:19" s="11" customFormat="1" ht="15" customHeight="1">
      <c r="A35" s="56" t="s">
        <v>15</v>
      </c>
      <c r="B35" s="228" t="s">
        <v>338</v>
      </c>
      <c r="C35" s="228"/>
      <c r="D35" s="228"/>
      <c r="E35" s="137"/>
      <c r="J35" s="81"/>
      <c r="K35" s="81"/>
      <c r="L35" s="81"/>
      <c r="M35" s="81"/>
      <c r="N35" s="81"/>
      <c r="O35" s="81"/>
      <c r="P35" s="81"/>
      <c r="Q35" s="81"/>
      <c r="R35" s="81"/>
      <c r="S35" s="81"/>
    </row>
    <row r="36" spans="1:19" s="11" customFormat="1" ht="15" customHeight="1">
      <c r="A36" s="56" t="s">
        <v>15</v>
      </c>
      <c r="B36" s="228" t="s">
        <v>339</v>
      </c>
      <c r="C36" s="228"/>
      <c r="D36" s="228"/>
      <c r="E36" s="137"/>
      <c r="J36" s="81"/>
      <c r="K36" s="81"/>
      <c r="L36" s="81"/>
      <c r="M36" s="81"/>
      <c r="N36" s="81"/>
      <c r="O36" s="81"/>
      <c r="P36" s="81"/>
      <c r="Q36" s="81"/>
      <c r="R36" s="81"/>
      <c r="S36" s="81"/>
    </row>
    <row r="37" spans="1:19" s="11" customFormat="1" ht="15" customHeight="1">
      <c r="A37" s="56"/>
      <c r="B37" s="219" t="s">
        <v>154</v>
      </c>
      <c r="C37" s="219"/>
      <c r="D37" s="219"/>
      <c r="E37" s="181">
        <f>IF(SUM(E34:E36)=0,"",SUM(E34:E36))</f>
      </c>
      <c r="J37" s="81"/>
      <c r="K37" s="81"/>
      <c r="L37" s="81"/>
      <c r="M37" s="81"/>
      <c r="N37" s="81"/>
      <c r="O37" s="81"/>
      <c r="P37" s="81"/>
      <c r="Q37" s="81"/>
      <c r="R37" s="81"/>
      <c r="S37" s="81"/>
    </row>
    <row r="38" spans="1:19" ht="11.25">
      <c r="A38" s="14"/>
      <c r="J38" s="64"/>
      <c r="K38" s="64"/>
      <c r="L38" s="64"/>
      <c r="M38" s="64"/>
      <c r="N38" s="64"/>
      <c r="O38" s="64"/>
      <c r="P38" s="64"/>
      <c r="Q38" s="64"/>
      <c r="R38" s="64"/>
      <c r="S38" s="64"/>
    </row>
    <row r="39" spans="1:19" ht="11.25">
      <c r="A39" s="8" t="s">
        <v>100</v>
      </c>
      <c r="H39" s="15"/>
      <c r="J39" s="64"/>
      <c r="K39" s="64"/>
      <c r="L39" s="64"/>
      <c r="M39" s="64"/>
      <c r="N39" s="64"/>
      <c r="O39" s="64"/>
      <c r="P39" s="64"/>
      <c r="Q39" s="64"/>
      <c r="R39" s="64"/>
      <c r="S39" s="64"/>
    </row>
    <row r="40" spans="1:19" ht="15" customHeight="1">
      <c r="A40" s="12" t="s">
        <v>15</v>
      </c>
      <c r="B40" s="213"/>
      <c r="C40" s="213"/>
      <c r="D40" s="213"/>
      <c r="E40" s="213"/>
      <c r="F40" s="213"/>
      <c r="G40" s="213"/>
      <c r="H40" s="213"/>
      <c r="J40" s="64"/>
      <c r="K40" s="64"/>
      <c r="L40" s="64"/>
      <c r="M40" s="64"/>
      <c r="N40" s="64"/>
      <c r="O40" s="64"/>
      <c r="P40" s="64"/>
      <c r="Q40" s="64"/>
      <c r="R40" s="64"/>
      <c r="S40" s="64"/>
    </row>
    <row r="41" spans="1:19" ht="15" customHeight="1">
      <c r="A41" s="12" t="s">
        <v>15</v>
      </c>
      <c r="B41" s="223"/>
      <c r="C41" s="223"/>
      <c r="D41" s="223"/>
      <c r="E41" s="223"/>
      <c r="F41" s="223"/>
      <c r="G41" s="223"/>
      <c r="H41" s="223"/>
      <c r="J41" s="64"/>
      <c r="K41" s="64"/>
      <c r="L41" s="64"/>
      <c r="M41" s="64"/>
      <c r="N41" s="64"/>
      <c r="O41" s="64"/>
      <c r="P41" s="64"/>
      <c r="Q41" s="64"/>
      <c r="R41" s="64"/>
      <c r="S41" s="64"/>
    </row>
    <row r="42" spans="1:19" ht="11.25">
      <c r="A42" s="12"/>
      <c r="B42" s="100"/>
      <c r="C42" s="100"/>
      <c r="D42" s="100"/>
      <c r="E42" s="100"/>
      <c r="F42" s="100"/>
      <c r="G42" s="100"/>
      <c r="H42" s="100"/>
      <c r="J42" s="64"/>
      <c r="K42" s="64"/>
      <c r="L42" s="64"/>
      <c r="M42" s="64"/>
      <c r="N42" s="64"/>
      <c r="O42" s="64"/>
      <c r="P42" s="64"/>
      <c r="Q42" s="64"/>
      <c r="R42" s="64"/>
      <c r="S42" s="64"/>
    </row>
    <row r="43" spans="1:19" ht="11.25">
      <c r="A43" s="8" t="s">
        <v>111</v>
      </c>
      <c r="H43" s="15"/>
      <c r="J43" s="64"/>
      <c r="K43" s="64"/>
      <c r="L43" s="64"/>
      <c r="M43" s="64"/>
      <c r="N43" s="64"/>
      <c r="O43" s="64"/>
      <c r="P43" s="64"/>
      <c r="Q43" s="64"/>
      <c r="R43" s="64"/>
      <c r="S43" s="64"/>
    </row>
    <row r="44" spans="1:19" ht="43.5" customHeight="1">
      <c r="A44" s="13" t="s">
        <v>15</v>
      </c>
      <c r="B44" s="224"/>
      <c r="C44" s="224"/>
      <c r="D44" s="224"/>
      <c r="E44" s="224"/>
      <c r="F44" s="224"/>
      <c r="G44" s="224"/>
      <c r="H44" s="224"/>
      <c r="J44" s="64"/>
      <c r="K44" s="64"/>
      <c r="L44" s="64"/>
      <c r="M44" s="64"/>
      <c r="N44" s="64"/>
      <c r="O44" s="64"/>
      <c r="P44" s="64"/>
      <c r="Q44" s="64"/>
      <c r="R44" s="64"/>
      <c r="S44" s="64"/>
    </row>
    <row r="45" spans="1:8" ht="11.25">
      <c r="A45" s="12"/>
      <c r="B45" s="100"/>
      <c r="C45" s="100"/>
      <c r="D45" s="100"/>
      <c r="E45" s="100"/>
      <c r="F45" s="100"/>
      <c r="G45" s="100"/>
      <c r="H45" s="100"/>
    </row>
    <row r="46" spans="1:8" ht="11.25">
      <c r="A46" s="8" t="s">
        <v>155</v>
      </c>
      <c r="H46" s="15"/>
    </row>
    <row r="47" spans="1:8" s="11" customFormat="1" ht="33.75">
      <c r="A47" s="157" t="s">
        <v>17</v>
      </c>
      <c r="B47" s="220" t="s">
        <v>156</v>
      </c>
      <c r="C47" s="220"/>
      <c r="D47" s="220" t="s">
        <v>135</v>
      </c>
      <c r="E47" s="220"/>
      <c r="F47" s="220"/>
      <c r="G47" s="182" t="s">
        <v>157</v>
      </c>
      <c r="H47" s="182" t="s">
        <v>342</v>
      </c>
    </row>
    <row r="48" spans="1:8" s="11" customFormat="1" ht="15" customHeight="1">
      <c r="A48" s="157">
        <v>1</v>
      </c>
      <c r="B48" s="240"/>
      <c r="C48" s="240"/>
      <c r="D48" s="240"/>
      <c r="E48" s="240"/>
      <c r="F48" s="240"/>
      <c r="G48" s="178"/>
      <c r="H48" s="178"/>
    </row>
    <row r="49" spans="1:8" s="11" customFormat="1" ht="33.75">
      <c r="A49" s="157" t="s">
        <v>17</v>
      </c>
      <c r="B49" s="239" t="s">
        <v>158</v>
      </c>
      <c r="C49" s="239"/>
      <c r="D49" s="239" t="s">
        <v>135</v>
      </c>
      <c r="E49" s="239"/>
      <c r="F49" s="239"/>
      <c r="G49" s="183" t="s">
        <v>157</v>
      </c>
      <c r="H49" s="182" t="s">
        <v>342</v>
      </c>
    </row>
    <row r="50" spans="1:8" s="11" customFormat="1" ht="15" customHeight="1">
      <c r="A50" s="157">
        <v>2</v>
      </c>
      <c r="B50" s="211"/>
      <c r="C50" s="211"/>
      <c r="D50" s="211"/>
      <c r="E50" s="211"/>
      <c r="F50" s="211"/>
      <c r="G50" s="178"/>
      <c r="H50" s="178"/>
    </row>
    <row r="51" spans="1:8" s="11" customFormat="1" ht="15" customHeight="1">
      <c r="A51" s="157">
        <v>3</v>
      </c>
      <c r="B51" s="211"/>
      <c r="C51" s="211"/>
      <c r="D51" s="211"/>
      <c r="E51" s="211"/>
      <c r="F51" s="211"/>
      <c r="G51" s="179"/>
      <c r="H51" s="179"/>
    </row>
    <row r="52" spans="1:8" s="11" customFormat="1" ht="15" customHeight="1">
      <c r="A52" s="157">
        <v>4</v>
      </c>
      <c r="B52" s="211"/>
      <c r="C52" s="211"/>
      <c r="D52" s="211"/>
      <c r="E52" s="211"/>
      <c r="F52" s="211"/>
      <c r="G52" s="179"/>
      <c r="H52" s="179"/>
    </row>
    <row r="53" spans="1:8" s="11" customFormat="1" ht="15" customHeight="1">
      <c r="A53" s="157">
        <v>5</v>
      </c>
      <c r="B53" s="211"/>
      <c r="C53" s="211"/>
      <c r="D53" s="211"/>
      <c r="E53" s="211"/>
      <c r="F53" s="211"/>
      <c r="G53" s="179"/>
      <c r="H53" s="179"/>
    </row>
    <row r="54" spans="1:8" s="11" customFormat="1" ht="15" customHeight="1">
      <c r="A54" s="157">
        <v>6</v>
      </c>
      <c r="B54" s="211"/>
      <c r="C54" s="211"/>
      <c r="D54" s="211"/>
      <c r="E54" s="211"/>
      <c r="F54" s="211"/>
      <c r="G54" s="179"/>
      <c r="H54" s="179"/>
    </row>
    <row r="55" spans="1:8" s="11" customFormat="1" ht="15" customHeight="1">
      <c r="A55" s="157">
        <v>7</v>
      </c>
      <c r="B55" s="211"/>
      <c r="C55" s="211"/>
      <c r="D55" s="211"/>
      <c r="E55" s="211"/>
      <c r="F55" s="211"/>
      <c r="G55" s="179"/>
      <c r="H55" s="179"/>
    </row>
    <row r="56" spans="1:8" s="11" customFormat="1" ht="15" customHeight="1">
      <c r="A56" s="157">
        <v>8</v>
      </c>
      <c r="B56" s="211"/>
      <c r="C56" s="211"/>
      <c r="D56" s="211"/>
      <c r="E56" s="211"/>
      <c r="F56" s="211"/>
      <c r="G56" s="179"/>
      <c r="H56" s="179"/>
    </row>
    <row r="57" spans="1:8" s="11" customFormat="1" ht="15" customHeight="1">
      <c r="A57" s="157">
        <v>9</v>
      </c>
      <c r="B57" s="211"/>
      <c r="C57" s="211"/>
      <c r="D57" s="211"/>
      <c r="E57" s="211"/>
      <c r="F57" s="211"/>
      <c r="G57" s="179"/>
      <c r="H57" s="179"/>
    </row>
    <row r="58" spans="1:8" s="11" customFormat="1" ht="15" customHeight="1">
      <c r="A58" s="157">
        <v>10</v>
      </c>
      <c r="B58" s="211"/>
      <c r="C58" s="211"/>
      <c r="D58" s="211"/>
      <c r="E58" s="211"/>
      <c r="F58" s="211"/>
      <c r="G58" s="179"/>
      <c r="H58" s="179"/>
    </row>
    <row r="59" spans="1:8" s="11" customFormat="1" ht="15" customHeight="1">
      <c r="A59" s="157">
        <v>11</v>
      </c>
      <c r="B59" s="211"/>
      <c r="C59" s="211"/>
      <c r="D59" s="211"/>
      <c r="E59" s="211"/>
      <c r="F59" s="211"/>
      <c r="G59" s="179"/>
      <c r="H59" s="179"/>
    </row>
    <row r="60" spans="1:8" s="11" customFormat="1" ht="15" customHeight="1">
      <c r="A60" s="157">
        <v>12</v>
      </c>
      <c r="B60" s="211"/>
      <c r="C60" s="211"/>
      <c r="D60" s="211"/>
      <c r="E60" s="211"/>
      <c r="F60" s="211"/>
      <c r="G60" s="179"/>
      <c r="H60" s="179"/>
    </row>
    <row r="61" spans="1:8" s="11" customFormat="1" ht="15" customHeight="1">
      <c r="A61" s="157">
        <v>13</v>
      </c>
      <c r="B61" s="211"/>
      <c r="C61" s="211"/>
      <c r="D61" s="211"/>
      <c r="E61" s="211"/>
      <c r="F61" s="211"/>
      <c r="G61" s="178"/>
      <c r="H61" s="178"/>
    </row>
    <row r="62" spans="1:8" s="11" customFormat="1" ht="15" customHeight="1">
      <c r="A62" s="157">
        <v>14</v>
      </c>
      <c r="B62" s="211"/>
      <c r="C62" s="211"/>
      <c r="D62" s="211"/>
      <c r="E62" s="211"/>
      <c r="F62" s="211"/>
      <c r="G62" s="179"/>
      <c r="H62" s="179"/>
    </row>
    <row r="63" spans="1:8" s="11" customFormat="1" ht="15" customHeight="1">
      <c r="A63" s="157">
        <v>15</v>
      </c>
      <c r="B63" s="211"/>
      <c r="C63" s="211"/>
      <c r="D63" s="211"/>
      <c r="E63" s="211"/>
      <c r="F63" s="211"/>
      <c r="G63" s="179"/>
      <c r="H63" s="179"/>
    </row>
    <row r="64" spans="1:8" s="11" customFormat="1" ht="15" customHeight="1">
      <c r="A64" s="157">
        <v>16</v>
      </c>
      <c r="B64" s="211"/>
      <c r="C64" s="211"/>
      <c r="D64" s="211"/>
      <c r="E64" s="211"/>
      <c r="F64" s="211"/>
      <c r="G64" s="179"/>
      <c r="H64" s="179"/>
    </row>
    <row r="65" spans="1:8" s="11" customFormat="1" ht="15" customHeight="1">
      <c r="A65" s="157">
        <v>17</v>
      </c>
      <c r="B65" s="211"/>
      <c r="C65" s="211"/>
      <c r="D65" s="211"/>
      <c r="E65" s="211"/>
      <c r="F65" s="211"/>
      <c r="G65" s="179"/>
      <c r="H65" s="179"/>
    </row>
    <row r="66" spans="1:8" s="11" customFormat="1" ht="15" customHeight="1">
      <c r="A66" s="157">
        <v>18</v>
      </c>
      <c r="B66" s="211"/>
      <c r="C66" s="211"/>
      <c r="D66" s="211"/>
      <c r="E66" s="211"/>
      <c r="F66" s="211"/>
      <c r="G66" s="179"/>
      <c r="H66" s="179"/>
    </row>
    <row r="67" spans="1:8" s="11" customFormat="1" ht="15" customHeight="1">
      <c r="A67" s="157">
        <v>19</v>
      </c>
      <c r="B67" s="211"/>
      <c r="C67" s="211"/>
      <c r="D67" s="211"/>
      <c r="E67" s="211"/>
      <c r="F67" s="211"/>
      <c r="G67" s="179"/>
      <c r="H67" s="179"/>
    </row>
    <row r="68" spans="1:8" s="11" customFormat="1" ht="15" customHeight="1">
      <c r="A68" s="157">
        <v>20</v>
      </c>
      <c r="B68" s="211"/>
      <c r="C68" s="211"/>
      <c r="D68" s="211"/>
      <c r="E68" s="211"/>
      <c r="F68" s="211"/>
      <c r="G68" s="179"/>
      <c r="H68" s="179"/>
    </row>
    <row r="69" spans="1:8" s="11" customFormat="1" ht="15" customHeight="1">
      <c r="A69" s="157">
        <v>21</v>
      </c>
      <c r="B69" s="211"/>
      <c r="C69" s="211"/>
      <c r="D69" s="211"/>
      <c r="E69" s="211"/>
      <c r="F69" s="211"/>
      <c r="G69" s="179"/>
      <c r="H69" s="179"/>
    </row>
    <row r="70" spans="1:8" s="11" customFormat="1" ht="15" customHeight="1">
      <c r="A70" s="157">
        <v>22</v>
      </c>
      <c r="B70" s="211"/>
      <c r="C70" s="211"/>
      <c r="D70" s="211"/>
      <c r="E70" s="211"/>
      <c r="F70" s="211"/>
      <c r="G70" s="179"/>
      <c r="H70" s="179"/>
    </row>
    <row r="71" spans="1:8" s="11" customFormat="1" ht="15" customHeight="1">
      <c r="A71" s="157">
        <v>23</v>
      </c>
      <c r="B71" s="211"/>
      <c r="C71" s="211"/>
      <c r="D71" s="211"/>
      <c r="E71" s="211"/>
      <c r="F71" s="211"/>
      <c r="G71" s="179"/>
      <c r="H71" s="179"/>
    </row>
    <row r="72" spans="1:8" ht="12.75" customHeight="1">
      <c r="A72" s="184" t="s">
        <v>159</v>
      </c>
      <c r="B72" s="127"/>
      <c r="C72" s="127"/>
      <c r="D72" s="127"/>
      <c r="E72" s="127"/>
      <c r="F72" s="127"/>
      <c r="G72" s="181">
        <f>IF(SUM(G50:G60)+G48=0,"",SUM(G50:G60)+G48)</f>
      </c>
      <c r="H72" s="181">
        <f>IF(SUM(H50:H60)+H48=0,"",SUM(H50:H60)+H48)</f>
      </c>
    </row>
    <row r="73" spans="1:8" ht="12.75" customHeight="1">
      <c r="A73" s="184" t="s">
        <v>343</v>
      </c>
      <c r="B73" s="127"/>
      <c r="C73" s="127"/>
      <c r="D73" s="127"/>
      <c r="E73" s="127"/>
      <c r="F73" s="127"/>
      <c r="G73" s="185">
        <f>IF(SUM(G50:G60)+G48=0,"",IF(G72&lt;&gt;E37,"aantal medewerkers ongelijk!","aantal medewerkers correct!"))</f>
      </c>
      <c r="H73" s="127"/>
    </row>
    <row r="74" spans="1:8" ht="12.75" customHeight="1">
      <c r="A74" s="184"/>
      <c r="B74" s="127"/>
      <c r="C74" s="127"/>
      <c r="D74" s="127"/>
      <c r="E74" s="127"/>
      <c r="F74" s="127"/>
      <c r="G74" s="127"/>
      <c r="H74" s="127"/>
    </row>
    <row r="75" spans="1:19" ht="11.25">
      <c r="A75" s="8" t="s">
        <v>96</v>
      </c>
      <c r="J75" s="64"/>
      <c r="K75" s="64"/>
      <c r="L75" s="64"/>
      <c r="M75" s="64"/>
      <c r="N75" s="64"/>
      <c r="O75" s="64"/>
      <c r="P75" s="64"/>
      <c r="Q75" s="64"/>
      <c r="R75" s="64"/>
      <c r="S75" s="64"/>
    </row>
    <row r="76" spans="1:19" ht="11.25">
      <c r="A76" s="8"/>
      <c r="D76" s="18" t="s">
        <v>97</v>
      </c>
      <c r="E76" s="137"/>
      <c r="J76" s="64"/>
      <c r="K76" s="64"/>
      <c r="L76" s="64"/>
      <c r="M76" s="64"/>
      <c r="N76" s="64"/>
      <c r="O76" s="64"/>
      <c r="P76" s="64"/>
      <c r="Q76" s="64"/>
      <c r="R76" s="64"/>
      <c r="S76" s="64"/>
    </row>
    <row r="77" spans="1:19" ht="11.25">
      <c r="A77" s="14"/>
      <c r="E77" s="15"/>
      <c r="J77" s="64"/>
      <c r="K77" s="64"/>
      <c r="L77" s="64"/>
      <c r="M77" s="64"/>
      <c r="N77" s="64"/>
      <c r="O77" s="64"/>
      <c r="P77" s="64"/>
      <c r="Q77" s="64"/>
      <c r="R77" s="64"/>
      <c r="S77" s="64"/>
    </row>
    <row r="78" spans="4:19" ht="11.25">
      <c r="D78" s="16">
        <f>IF($E76="","",($H78-4))</f>
      </c>
      <c r="E78" s="16">
        <f>IF($E76="","",($H78-3))</f>
      </c>
      <c r="F78" s="16">
        <f>IF($E76="","",($H78-2))</f>
      </c>
      <c r="G78" s="16">
        <f>IF($E76="","",($H78-1))</f>
      </c>
      <c r="H78" s="16">
        <f>IF($E76="","",(E76))</f>
      </c>
      <c r="J78" s="231">
        <f>D78</f>
      </c>
      <c r="K78" s="231"/>
      <c r="L78" s="231">
        <f>E78</f>
      </c>
      <c r="M78" s="231"/>
      <c r="N78" s="231">
        <f>F78</f>
      </c>
      <c r="O78" s="231"/>
      <c r="P78" s="231">
        <f>G78</f>
      </c>
      <c r="Q78" s="231"/>
      <c r="R78" s="231">
        <f>H78</f>
      </c>
      <c r="S78" s="231"/>
    </row>
    <row r="79" spans="1:19" ht="15" customHeight="1">
      <c r="A79" s="17">
        <v>1</v>
      </c>
      <c r="B79" s="221" t="s">
        <v>344</v>
      </c>
      <c r="C79" s="222"/>
      <c r="D79" s="135"/>
      <c r="E79" s="135"/>
      <c r="F79" s="135"/>
      <c r="G79" s="135"/>
      <c r="H79" s="135"/>
      <c r="J79" s="64">
        <f>COUNTA(D79)</f>
        <v>0</v>
      </c>
      <c r="K79" s="64">
        <f>J79+1</f>
        <v>1</v>
      </c>
      <c r="L79" s="64">
        <f>COUNTA(E79)</f>
        <v>0</v>
      </c>
      <c r="M79" s="64">
        <f>L79+1</f>
        <v>1</v>
      </c>
      <c r="N79" s="64">
        <f>COUNTA(F79)</f>
        <v>0</v>
      </c>
      <c r="O79" s="64">
        <f>N79+1</f>
        <v>1</v>
      </c>
      <c r="P79" s="64">
        <f>COUNTA(G79)</f>
        <v>0</v>
      </c>
      <c r="Q79" s="64">
        <f>P79+1</f>
        <v>1</v>
      </c>
      <c r="R79" s="64">
        <f>COUNTA(H79)</f>
        <v>0</v>
      </c>
      <c r="S79" s="64">
        <f>R79+1</f>
        <v>1</v>
      </c>
    </row>
    <row r="80" spans="1:19" ht="15" customHeight="1">
      <c r="A80" s="17">
        <v>2</v>
      </c>
      <c r="B80" s="221" t="s">
        <v>345</v>
      </c>
      <c r="C80" s="222"/>
      <c r="D80" s="136"/>
      <c r="E80" s="136"/>
      <c r="F80" s="136"/>
      <c r="G80" s="136"/>
      <c r="H80" s="136"/>
      <c r="J80" s="64">
        <f>COUNTA(D80)</f>
        <v>0</v>
      </c>
      <c r="K80" s="64">
        <f>J80+1</f>
        <v>1</v>
      </c>
      <c r="L80" s="64">
        <f>COUNTA(E80)</f>
        <v>0</v>
      </c>
      <c r="M80" s="64">
        <f>L80+1</f>
        <v>1</v>
      </c>
      <c r="N80" s="64">
        <f>COUNTA(F80)</f>
        <v>0</v>
      </c>
      <c r="O80" s="64">
        <f>N80+1</f>
        <v>1</v>
      </c>
      <c r="P80" s="64">
        <f>COUNTA(G80)</f>
        <v>0</v>
      </c>
      <c r="Q80" s="64">
        <f>P80+1</f>
        <v>1</v>
      </c>
      <c r="R80" s="64">
        <f>COUNTA(H80)</f>
        <v>0</v>
      </c>
      <c r="S80" s="64">
        <f>R80+1</f>
        <v>1</v>
      </c>
    </row>
    <row r="81" spans="1:19" ht="15" customHeight="1">
      <c r="A81" s="17">
        <v>3</v>
      </c>
      <c r="B81" s="221" t="s">
        <v>66</v>
      </c>
      <c r="C81" s="222"/>
      <c r="D81" s="136"/>
      <c r="E81" s="136"/>
      <c r="F81" s="136"/>
      <c r="G81" s="136"/>
      <c r="H81" s="136"/>
      <c r="J81" s="64">
        <f>COUNTA(D81)</f>
        <v>0</v>
      </c>
      <c r="K81" s="64">
        <f>J81+1</f>
        <v>1</v>
      </c>
      <c r="L81" s="64">
        <f>COUNTA(E81)</f>
        <v>0</v>
      </c>
      <c r="M81" s="64">
        <f>L81+1</f>
        <v>1</v>
      </c>
      <c r="N81" s="64">
        <f>COUNTA(F81)</f>
        <v>0</v>
      </c>
      <c r="O81" s="64">
        <f>N81+1</f>
        <v>1</v>
      </c>
      <c r="P81" s="64">
        <f>COUNTA(G81)</f>
        <v>0</v>
      </c>
      <c r="Q81" s="64">
        <f>P81+1</f>
        <v>1</v>
      </c>
      <c r="R81" s="64">
        <f>COUNTA(H81)</f>
        <v>0</v>
      </c>
      <c r="S81" s="64">
        <f>R81+1</f>
        <v>1</v>
      </c>
    </row>
    <row r="82" spans="1:19" ht="15" customHeight="1">
      <c r="A82" s="17">
        <v>4</v>
      </c>
      <c r="B82" s="221" t="s">
        <v>24</v>
      </c>
      <c r="C82" s="222"/>
      <c r="D82" s="136"/>
      <c r="E82" s="136"/>
      <c r="F82" s="136"/>
      <c r="G82" s="136"/>
      <c r="H82" s="136"/>
      <c r="J82" s="64">
        <f>COUNTA(D82)</f>
        <v>0</v>
      </c>
      <c r="K82" s="64">
        <f>J82+1</f>
        <v>1</v>
      </c>
      <c r="L82" s="64">
        <f>COUNTA(E82)</f>
        <v>0</v>
      </c>
      <c r="M82" s="64">
        <f>L82+1</f>
        <v>1</v>
      </c>
      <c r="N82" s="64">
        <f>COUNTA(F82)</f>
        <v>0</v>
      </c>
      <c r="O82" s="64">
        <f>N82+1</f>
        <v>1</v>
      </c>
      <c r="P82" s="64">
        <f>COUNTA(G82)</f>
        <v>0</v>
      </c>
      <c r="Q82" s="64">
        <f>P82+1</f>
        <v>1</v>
      </c>
      <c r="R82" s="64">
        <f>COUNTA(H82)</f>
        <v>0</v>
      </c>
      <c r="S82" s="64">
        <f>R82+1</f>
        <v>1</v>
      </c>
    </row>
    <row r="83" spans="1:19" ht="15" customHeight="1">
      <c r="A83" s="17">
        <v>5</v>
      </c>
      <c r="B83" s="221" t="s">
        <v>25</v>
      </c>
      <c r="C83" s="222"/>
      <c r="D83" s="158">
        <f>IF(SUM(K79:K82)=8,D81+D82,"")</f>
      </c>
      <c r="E83" s="158">
        <f>IF(SUM(M79:M82)=8,E81+E82,"")</f>
      </c>
      <c r="F83" s="158">
        <f>IF(SUM(O79:O82)=8,F81+F82,"")</f>
      </c>
      <c r="G83" s="158">
        <f>IF(SUM(Q79:Q82)=8,G81+G82,"")</f>
      </c>
      <c r="H83" s="158">
        <f>IF(SUM(S79:S82)=8,H81+H82,"")</f>
      </c>
      <c r="J83" s="64"/>
      <c r="K83" s="64"/>
      <c r="L83" s="64"/>
      <c r="M83" s="64"/>
      <c r="N83" s="64"/>
      <c r="O83" s="64"/>
      <c r="P83" s="64"/>
      <c r="Q83" s="64"/>
      <c r="R83" s="64"/>
      <c r="S83" s="64"/>
    </row>
    <row r="84" spans="1:8" ht="15" customHeight="1">
      <c r="A84" s="17">
        <v>6</v>
      </c>
      <c r="B84" s="221" t="s">
        <v>26</v>
      </c>
      <c r="C84" s="222"/>
      <c r="D84" s="159">
        <f>IF(SUM(K79:K82)=8,(D83)*1000000/D80,"")</f>
      </c>
      <c r="E84" s="159">
        <f>IF(SUM(M79:M82)=8,(E83)*1000000/E80,"")</f>
      </c>
      <c r="F84" s="159">
        <f>IF(SUM(O79:O82)=8,(F83)*1000000/F80,"")</f>
      </c>
      <c r="G84" s="159">
        <f>IF(SUM(Q79:Q82)=8,(G83)*1000000/G80,"")</f>
      </c>
      <c r="H84" s="159">
        <f>IF(SUM(S79:S82)=8,(H83)*1000000/H80,"")</f>
      </c>
    </row>
    <row r="86" spans="1:2" ht="11.25">
      <c r="A86" s="18" t="s">
        <v>28</v>
      </c>
      <c r="B86" s="9" t="s">
        <v>27</v>
      </c>
    </row>
    <row r="87" spans="1:7" ht="11.25">
      <c r="A87" s="229" t="s">
        <v>29</v>
      </c>
      <c r="B87" s="232" t="s">
        <v>30</v>
      </c>
      <c r="C87" s="230" t="s">
        <v>31</v>
      </c>
      <c r="D87" s="230"/>
      <c r="E87" s="230"/>
      <c r="F87" s="19"/>
      <c r="G87" s="19"/>
    </row>
    <row r="88" spans="1:7" ht="11.25">
      <c r="A88" s="229"/>
      <c r="B88" s="232"/>
      <c r="C88" s="233" t="s">
        <v>19</v>
      </c>
      <c r="D88" s="233"/>
      <c r="E88" s="233"/>
      <c r="F88" s="20"/>
      <c r="G88" s="20"/>
    </row>
    <row r="89" ht="11.25">
      <c r="C89" s="15"/>
    </row>
  </sheetData>
  <sheetProtection password="CBB5" sheet="1" selectLockedCells="1"/>
  <mergeCells count="102">
    <mergeCell ref="B59:C59"/>
    <mergeCell ref="D59:F59"/>
    <mergeCell ref="B55:C55"/>
    <mergeCell ref="D55:F55"/>
    <mergeCell ref="B56:C56"/>
    <mergeCell ref="D56:F56"/>
    <mergeCell ref="B57:C57"/>
    <mergeCell ref="D57:F57"/>
    <mergeCell ref="B29:G29"/>
    <mergeCell ref="B30:H30"/>
    <mergeCell ref="B31:H31"/>
    <mergeCell ref="D53:F53"/>
    <mergeCell ref="B54:C54"/>
    <mergeCell ref="D54:F54"/>
    <mergeCell ref="B48:C48"/>
    <mergeCell ref="D48:F48"/>
    <mergeCell ref="B58:C58"/>
    <mergeCell ref="D58:F58"/>
    <mergeCell ref="D63:F63"/>
    <mergeCell ref="B49:C49"/>
    <mergeCell ref="D49:F49"/>
    <mergeCell ref="B50:C50"/>
    <mergeCell ref="D50:F50"/>
    <mergeCell ref="B51:C51"/>
    <mergeCell ref="D51:F51"/>
    <mergeCell ref="B53:C53"/>
    <mergeCell ref="B60:C60"/>
    <mergeCell ref="D60:F60"/>
    <mergeCell ref="A1:H2"/>
    <mergeCell ref="B25:G25"/>
    <mergeCell ref="B26:H26"/>
    <mergeCell ref="F3:G3"/>
    <mergeCell ref="B9:H9"/>
    <mergeCell ref="C11:H11"/>
    <mergeCell ref="C12:H12"/>
    <mergeCell ref="B22:C22"/>
    <mergeCell ref="D22:H22"/>
    <mergeCell ref="B10:H10"/>
    <mergeCell ref="B87:B88"/>
    <mergeCell ref="B18:H18"/>
    <mergeCell ref="C88:E88"/>
    <mergeCell ref="B8:G8"/>
    <mergeCell ref="B17:G17"/>
    <mergeCell ref="B20:G20"/>
    <mergeCell ref="D24:H24"/>
    <mergeCell ref="B16:C16"/>
    <mergeCell ref="D62:F62"/>
    <mergeCell ref="B63:C63"/>
    <mergeCell ref="R78:S78"/>
    <mergeCell ref="L78:M78"/>
    <mergeCell ref="N78:O78"/>
    <mergeCell ref="P78:Q78"/>
    <mergeCell ref="J78:K78"/>
    <mergeCell ref="D65:F65"/>
    <mergeCell ref="B66:C66"/>
    <mergeCell ref="D66:F66"/>
    <mergeCell ref="A87:A88"/>
    <mergeCell ref="B79:C79"/>
    <mergeCell ref="B80:C80"/>
    <mergeCell ref="B83:C83"/>
    <mergeCell ref="C87:E87"/>
    <mergeCell ref="B84:C84"/>
    <mergeCell ref="D16:H16"/>
    <mergeCell ref="B28:H28"/>
    <mergeCell ref="B40:H40"/>
    <mergeCell ref="B21:C21"/>
    <mergeCell ref="B23:C23"/>
    <mergeCell ref="D23:H23"/>
    <mergeCell ref="B24:C24"/>
    <mergeCell ref="B34:D34"/>
    <mergeCell ref="B35:D35"/>
    <mergeCell ref="B36:D36"/>
    <mergeCell ref="D61:F61"/>
    <mergeCell ref="B62:C62"/>
    <mergeCell ref="B82:C82"/>
    <mergeCell ref="B41:H41"/>
    <mergeCell ref="B44:H44"/>
    <mergeCell ref="B81:C81"/>
    <mergeCell ref="B52:C52"/>
    <mergeCell ref="D52:F52"/>
    <mergeCell ref="B61:C61"/>
    <mergeCell ref="B65:C65"/>
    <mergeCell ref="B19:H19"/>
    <mergeCell ref="B14:C14"/>
    <mergeCell ref="D14:H14"/>
    <mergeCell ref="D21:H21"/>
    <mergeCell ref="B27:G27"/>
    <mergeCell ref="B64:C64"/>
    <mergeCell ref="D64:F64"/>
    <mergeCell ref="B37:D37"/>
    <mergeCell ref="B47:C47"/>
    <mergeCell ref="D47:F47"/>
    <mergeCell ref="B70:C70"/>
    <mergeCell ref="D70:F70"/>
    <mergeCell ref="B71:C71"/>
    <mergeCell ref="D71:F71"/>
    <mergeCell ref="B67:C67"/>
    <mergeCell ref="D67:F67"/>
    <mergeCell ref="B68:C68"/>
    <mergeCell ref="D68:F68"/>
    <mergeCell ref="B69:C69"/>
    <mergeCell ref="D69:F69"/>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 xml:space="preserve">&amp;L&amp;8VG Checklist Uitzendorganisaties, versie 2010/05&amp;C&amp;8Rapport VCU; 22-03-2011&amp;R&amp;8Algemeen Pagina &amp;P van &amp;N&amp;10 </oddFooter>
  </headerFooter>
  <rowBreaks count="1" manualBreakCount="1">
    <brk id="42" max="255" man="1"/>
  </rowBreaks>
  <legacyDrawing r:id="rId1"/>
</worksheet>
</file>

<file path=xl/worksheets/sheet4.xml><?xml version="1.0" encoding="utf-8"?>
<worksheet xmlns="http://schemas.openxmlformats.org/spreadsheetml/2006/main" xmlns:r="http://schemas.openxmlformats.org/officeDocument/2006/relationships">
  <dimension ref="A1:L77"/>
  <sheetViews>
    <sheetView zoomScalePageLayoutView="0" workbookViewId="0" topLeftCell="A1">
      <selection activeCell="E7" sqref="E7"/>
    </sheetView>
  </sheetViews>
  <sheetFormatPr defaultColWidth="9.140625" defaultRowHeight="12.75"/>
  <cols>
    <col min="1" max="1" width="4.00390625" style="9" customWidth="1"/>
    <col min="2" max="9" width="9.140625" style="9" customWidth="1"/>
    <col min="10" max="10" width="6.57421875" style="9" customWidth="1"/>
    <col min="11" max="13" width="9.140625" style="9" hidden="1" customWidth="1"/>
    <col min="14" max="16384" width="9.140625" style="9" customWidth="1"/>
  </cols>
  <sheetData>
    <row r="1" spans="1:10" ht="11.25" customHeight="1">
      <c r="A1" s="235" t="s">
        <v>136</v>
      </c>
      <c r="B1" s="235"/>
      <c r="C1" s="235"/>
      <c r="D1" s="235"/>
      <c r="E1" s="235"/>
      <c r="F1" s="235"/>
      <c r="G1" s="235"/>
      <c r="H1" s="235"/>
      <c r="I1" s="235"/>
      <c r="J1" s="235"/>
    </row>
    <row r="2" spans="1:10" ht="11.25" customHeight="1">
      <c r="A2" s="235"/>
      <c r="B2" s="235"/>
      <c r="C2" s="235"/>
      <c r="D2" s="235"/>
      <c r="E2" s="235"/>
      <c r="F2" s="235"/>
      <c r="G2" s="235"/>
      <c r="H2" s="235"/>
      <c r="I2" s="235"/>
      <c r="J2" s="235"/>
    </row>
    <row r="3" spans="1:7" ht="12.75">
      <c r="A3" s="46" t="s">
        <v>75</v>
      </c>
      <c r="B3" s="74"/>
      <c r="E3" s="54"/>
      <c r="F3" s="54"/>
      <c r="G3" s="131"/>
    </row>
    <row r="4" spans="2:10" ht="12.75" customHeight="1">
      <c r="B4" s="251">
        <f>IF(Algemeen!B9="","",Algemeen!B9)</f>
      </c>
      <c r="C4" s="252"/>
      <c r="D4" s="252"/>
      <c r="E4" s="252"/>
      <c r="F4" s="252"/>
      <c r="G4" s="252"/>
      <c r="H4" s="252"/>
      <c r="I4" s="252"/>
      <c r="J4" s="253"/>
    </row>
    <row r="5" ht="5.25" customHeight="1"/>
    <row r="6" spans="1:7" ht="11.25">
      <c r="A6" s="8" t="s">
        <v>160</v>
      </c>
      <c r="G6" s="8" t="s">
        <v>110</v>
      </c>
    </row>
    <row r="7" spans="1:10" ht="15" customHeight="1">
      <c r="A7" s="56" t="s">
        <v>15</v>
      </c>
      <c r="B7" s="11" t="s">
        <v>362</v>
      </c>
      <c r="E7" s="138"/>
      <c r="F7" s="56"/>
      <c r="G7" s="238"/>
      <c r="H7" s="238"/>
      <c r="I7" s="238"/>
      <c r="J7" s="238"/>
    </row>
    <row r="8" spans="1:12" ht="15" customHeight="1">
      <c r="A8" s="56" t="s">
        <v>15</v>
      </c>
      <c r="B8" s="11" t="s">
        <v>161</v>
      </c>
      <c r="E8" s="139"/>
      <c r="L8" s="43"/>
    </row>
    <row r="9" ht="11.25">
      <c r="A9" s="14"/>
    </row>
    <row r="10" ht="11.25">
      <c r="A10" s="8" t="s">
        <v>98</v>
      </c>
    </row>
    <row r="11" spans="1:10" s="11" customFormat="1" ht="15" customHeight="1">
      <c r="A11" s="56" t="s">
        <v>15</v>
      </c>
      <c r="B11" s="11" t="s">
        <v>99</v>
      </c>
      <c r="D11" s="238"/>
      <c r="E11" s="238"/>
      <c r="F11" s="238"/>
      <c r="G11" s="238"/>
      <c r="H11" s="238"/>
      <c r="I11" s="238"/>
      <c r="J11" s="238"/>
    </row>
    <row r="12" spans="1:10" s="11" customFormat="1" ht="15" customHeight="1">
      <c r="A12" s="56" t="s">
        <v>15</v>
      </c>
      <c r="B12" s="11" t="s">
        <v>347</v>
      </c>
      <c r="C12" s="78"/>
      <c r="D12" s="238"/>
      <c r="E12" s="238"/>
      <c r="F12" s="238"/>
      <c r="G12" s="238"/>
      <c r="H12" s="238"/>
      <c r="I12" s="238"/>
      <c r="J12" s="238"/>
    </row>
    <row r="13" spans="1:10" s="11" customFormat="1" ht="15" customHeight="1">
      <c r="A13" s="56" t="s">
        <v>15</v>
      </c>
      <c r="B13" s="11" t="s">
        <v>348</v>
      </c>
      <c r="C13" s="78"/>
      <c r="D13" s="238"/>
      <c r="E13" s="238"/>
      <c r="F13" s="238"/>
      <c r="G13" s="238"/>
      <c r="H13" s="238"/>
      <c r="I13" s="238"/>
      <c r="J13" s="238"/>
    </row>
    <row r="15" spans="1:5" ht="11.25">
      <c r="A15" s="8" t="s">
        <v>137</v>
      </c>
      <c r="B15" s="11"/>
      <c r="E15" s="27"/>
    </row>
    <row r="16" spans="1:10" ht="15" customHeight="1">
      <c r="A16" s="56"/>
      <c r="B16" s="213"/>
      <c r="C16" s="213"/>
      <c r="D16" s="213"/>
      <c r="E16" s="213"/>
      <c r="F16" s="213"/>
      <c r="G16" s="213"/>
      <c r="H16" s="213"/>
      <c r="I16" s="213"/>
      <c r="J16" s="213"/>
    </row>
    <row r="17" spans="1:10" ht="15" customHeight="1">
      <c r="A17" s="56"/>
      <c r="B17" s="213"/>
      <c r="C17" s="213"/>
      <c r="D17" s="213"/>
      <c r="E17" s="213"/>
      <c r="F17" s="213"/>
      <c r="G17" s="213"/>
      <c r="H17" s="213"/>
      <c r="I17" s="213"/>
      <c r="J17" s="213"/>
    </row>
    <row r="18" spans="1:5" ht="15" customHeight="1">
      <c r="A18" s="56"/>
      <c r="B18" s="11"/>
      <c r="E18" s="27"/>
    </row>
    <row r="19" ht="11.25">
      <c r="A19" s="8" t="s">
        <v>112</v>
      </c>
    </row>
    <row r="20" spans="1:12" ht="18" customHeight="1">
      <c r="A20" s="56" t="s">
        <v>15</v>
      </c>
      <c r="B20" s="11" t="s">
        <v>138</v>
      </c>
      <c r="E20" s="27"/>
      <c r="K20" s="64" t="s">
        <v>101</v>
      </c>
      <c r="L20" s="64">
        <v>1</v>
      </c>
    </row>
    <row r="21" spans="1:12" ht="6" customHeight="1">
      <c r="A21" s="56"/>
      <c r="B21" s="11"/>
      <c r="E21" s="27"/>
      <c r="K21" s="64" t="s">
        <v>102</v>
      </c>
      <c r="L21" s="64"/>
    </row>
    <row r="22" spans="1:12" ht="43.5" customHeight="1">
      <c r="A22" s="13" t="s">
        <v>40</v>
      </c>
      <c r="B22" s="224"/>
      <c r="C22" s="224"/>
      <c r="D22" s="224"/>
      <c r="E22" s="224"/>
      <c r="F22" s="224"/>
      <c r="G22" s="224"/>
      <c r="H22" s="224"/>
      <c r="I22" s="224"/>
      <c r="J22" s="224"/>
      <c r="K22" s="64"/>
      <c r="L22" s="64"/>
    </row>
    <row r="23" spans="1:12" s="20" customFormat="1" ht="20.25" customHeight="1">
      <c r="A23" s="12" t="s">
        <v>15</v>
      </c>
      <c r="B23" s="20" t="s">
        <v>113</v>
      </c>
      <c r="E23" s="42"/>
      <c r="K23" s="111"/>
      <c r="L23" s="111"/>
    </row>
    <row r="24" spans="1:12" ht="6" customHeight="1">
      <c r="A24" s="56"/>
      <c r="B24" s="11"/>
      <c r="E24" s="27"/>
      <c r="K24" s="64"/>
      <c r="L24" s="64"/>
    </row>
    <row r="25" spans="1:12" ht="43.5" customHeight="1">
      <c r="A25" s="13" t="s">
        <v>40</v>
      </c>
      <c r="B25" s="224"/>
      <c r="C25" s="224"/>
      <c r="D25" s="224"/>
      <c r="E25" s="224"/>
      <c r="F25" s="224"/>
      <c r="G25" s="224"/>
      <c r="H25" s="224"/>
      <c r="I25" s="224"/>
      <c r="J25" s="224"/>
      <c r="K25" s="111" t="s">
        <v>101</v>
      </c>
      <c r="L25" s="111">
        <v>1</v>
      </c>
    </row>
    <row r="26" spans="1:12" ht="15" customHeight="1">
      <c r="A26" s="56"/>
      <c r="B26" s="11"/>
      <c r="E26" s="27"/>
      <c r="K26" s="64" t="s">
        <v>102</v>
      </c>
      <c r="L26" s="64"/>
    </row>
    <row r="27" spans="1:12" ht="11.25">
      <c r="A27" s="8" t="s">
        <v>21</v>
      </c>
      <c r="B27" s="11"/>
      <c r="E27" s="27"/>
      <c r="K27" s="64"/>
      <c r="L27" s="64"/>
    </row>
    <row r="28" spans="1:10" ht="43.5" customHeight="1">
      <c r="A28" s="13" t="s">
        <v>15</v>
      </c>
      <c r="B28" s="224"/>
      <c r="C28" s="224"/>
      <c r="D28" s="224"/>
      <c r="E28" s="224"/>
      <c r="F28" s="224"/>
      <c r="G28" s="224"/>
      <c r="H28" s="224"/>
      <c r="I28" s="224"/>
      <c r="J28" s="224"/>
    </row>
    <row r="29" spans="1:5" ht="15" customHeight="1">
      <c r="A29" s="56"/>
      <c r="B29" s="11"/>
      <c r="E29" s="27"/>
    </row>
    <row r="30" ht="11.25">
      <c r="A30" s="8" t="s">
        <v>349</v>
      </c>
    </row>
    <row r="31" spans="1:5" ht="15" customHeight="1">
      <c r="A31" s="56" t="s">
        <v>15</v>
      </c>
      <c r="B31" s="11" t="s">
        <v>350</v>
      </c>
      <c r="E31" s="27"/>
    </row>
    <row r="32" spans="1:8" s="156" customFormat="1" ht="15" customHeight="1">
      <c r="A32" s="254" t="s">
        <v>17</v>
      </c>
      <c r="B32" s="256" t="s">
        <v>156</v>
      </c>
      <c r="C32" s="257"/>
      <c r="D32" s="257"/>
      <c r="E32" s="258"/>
      <c r="F32" s="262" t="s">
        <v>148</v>
      </c>
      <c r="G32" s="263"/>
      <c r="H32" s="167"/>
    </row>
    <row r="33" spans="1:8" s="156" customFormat="1" ht="15" customHeight="1">
      <c r="A33" s="255"/>
      <c r="B33" s="259"/>
      <c r="C33" s="260"/>
      <c r="D33" s="260"/>
      <c r="E33" s="261"/>
      <c r="F33" s="173" t="s">
        <v>101</v>
      </c>
      <c r="G33" s="172" t="s">
        <v>102</v>
      </c>
      <c r="H33" s="167"/>
    </row>
    <row r="34" spans="1:8" s="11" customFormat="1" ht="15" customHeight="1">
      <c r="A34" s="157">
        <v>1</v>
      </c>
      <c r="B34" s="241">
        <f>IF(Algemeen!B48="","",Algemeen!B48)</f>
      </c>
      <c r="C34" s="242"/>
      <c r="D34" s="242"/>
      <c r="E34" s="242"/>
      <c r="F34" s="169"/>
      <c r="G34" s="171">
        <f>IF(B34="","",IF(F34="","X",""))</f>
      </c>
      <c r="H34" s="168"/>
    </row>
    <row r="35" spans="1:8" s="156" customFormat="1" ht="15" customHeight="1">
      <c r="A35" s="254" t="s">
        <v>17</v>
      </c>
      <c r="B35" s="256" t="s">
        <v>162</v>
      </c>
      <c r="C35" s="257"/>
      <c r="D35" s="257"/>
      <c r="E35" s="258"/>
      <c r="F35" s="262" t="s">
        <v>148</v>
      </c>
      <c r="G35" s="263"/>
      <c r="H35" s="167"/>
    </row>
    <row r="36" spans="1:8" s="156" customFormat="1" ht="15" customHeight="1">
      <c r="A36" s="255"/>
      <c r="B36" s="259"/>
      <c r="C36" s="260"/>
      <c r="D36" s="260"/>
      <c r="E36" s="261"/>
      <c r="F36" s="173" t="s">
        <v>101</v>
      </c>
      <c r="G36" s="172" t="s">
        <v>102</v>
      </c>
      <c r="H36" s="167"/>
    </row>
    <row r="37" spans="1:8" s="11" customFormat="1" ht="15" customHeight="1">
      <c r="A37" s="157">
        <v>2</v>
      </c>
      <c r="B37" s="241">
        <f>IF(Algemeen!B50="","",Algemeen!B50)</f>
      </c>
      <c r="C37" s="242"/>
      <c r="D37" s="242"/>
      <c r="E37" s="242"/>
      <c r="F37" s="170"/>
      <c r="G37" s="171">
        <f aca="true" t="shared" si="0" ref="G37:G47">IF(B37="","",IF(F37="","X",""))</f>
      </c>
      <c r="H37" s="168"/>
    </row>
    <row r="38" spans="1:8" s="11" customFormat="1" ht="15" customHeight="1">
      <c r="A38" s="157">
        <v>3</v>
      </c>
      <c r="B38" s="241">
        <f>IF(Algemeen!B51="","",Algemeen!B51)</f>
      </c>
      <c r="C38" s="242"/>
      <c r="D38" s="242"/>
      <c r="E38" s="242"/>
      <c r="F38" s="170"/>
      <c r="G38" s="171">
        <f t="shared" si="0"/>
      </c>
      <c r="H38" s="168"/>
    </row>
    <row r="39" spans="1:8" s="11" customFormat="1" ht="15" customHeight="1">
      <c r="A39" s="157">
        <v>4</v>
      </c>
      <c r="B39" s="241">
        <f>IF(Algemeen!B52="","",Algemeen!B52)</f>
      </c>
      <c r="C39" s="242"/>
      <c r="D39" s="242"/>
      <c r="E39" s="242"/>
      <c r="F39" s="170"/>
      <c r="G39" s="171">
        <f t="shared" si="0"/>
      </c>
      <c r="H39" s="168"/>
    </row>
    <row r="40" spans="1:8" s="11" customFormat="1" ht="15" customHeight="1">
      <c r="A40" s="157">
        <v>5</v>
      </c>
      <c r="B40" s="241">
        <f>IF(Algemeen!B53="","",Algemeen!B53)</f>
      </c>
      <c r="C40" s="242"/>
      <c r="D40" s="242"/>
      <c r="E40" s="242"/>
      <c r="F40" s="170"/>
      <c r="G40" s="171">
        <f t="shared" si="0"/>
      </c>
      <c r="H40" s="168"/>
    </row>
    <row r="41" spans="1:8" s="11" customFormat="1" ht="15" customHeight="1">
      <c r="A41" s="157">
        <v>6</v>
      </c>
      <c r="B41" s="241">
        <f>IF(Algemeen!B54="","",Algemeen!B54)</f>
      </c>
      <c r="C41" s="242"/>
      <c r="D41" s="242"/>
      <c r="E41" s="242"/>
      <c r="F41" s="170"/>
      <c r="G41" s="171">
        <f t="shared" si="0"/>
      </c>
      <c r="H41" s="168"/>
    </row>
    <row r="42" spans="1:8" s="11" customFormat="1" ht="15" customHeight="1">
      <c r="A42" s="157">
        <v>7</v>
      </c>
      <c r="B42" s="241">
        <f>IF(Algemeen!B55="","",Algemeen!B55)</f>
      </c>
      <c r="C42" s="242"/>
      <c r="D42" s="242"/>
      <c r="E42" s="242"/>
      <c r="F42" s="170"/>
      <c r="G42" s="171">
        <f t="shared" si="0"/>
      </c>
      <c r="H42" s="168"/>
    </row>
    <row r="43" spans="1:8" s="11" customFormat="1" ht="15" customHeight="1">
      <c r="A43" s="157">
        <v>8</v>
      </c>
      <c r="B43" s="241">
        <f>IF(Algemeen!B56="","",Algemeen!B56)</f>
      </c>
      <c r="C43" s="242"/>
      <c r="D43" s="242"/>
      <c r="E43" s="242"/>
      <c r="F43" s="170"/>
      <c r="G43" s="171">
        <f t="shared" si="0"/>
      </c>
      <c r="H43" s="168"/>
    </row>
    <row r="44" spans="1:8" s="11" customFormat="1" ht="15" customHeight="1">
      <c r="A44" s="157">
        <v>9</v>
      </c>
      <c r="B44" s="241">
        <f>IF(Algemeen!B57="","",Algemeen!B57)</f>
      </c>
      <c r="C44" s="242"/>
      <c r="D44" s="242"/>
      <c r="E44" s="242"/>
      <c r="F44" s="170"/>
      <c r="G44" s="171">
        <f t="shared" si="0"/>
      </c>
      <c r="H44" s="168"/>
    </row>
    <row r="45" spans="1:8" s="11" customFormat="1" ht="15" customHeight="1">
      <c r="A45" s="157">
        <v>10</v>
      </c>
      <c r="B45" s="241">
        <f>IF(Algemeen!B58="","",Algemeen!B58)</f>
      </c>
      <c r="C45" s="242"/>
      <c r="D45" s="242"/>
      <c r="E45" s="242"/>
      <c r="F45" s="170"/>
      <c r="G45" s="171">
        <f t="shared" si="0"/>
      </c>
      <c r="H45" s="168"/>
    </row>
    <row r="46" spans="1:8" s="11" customFormat="1" ht="15" customHeight="1">
      <c r="A46" s="157">
        <v>11</v>
      </c>
      <c r="B46" s="241">
        <f>IF(Algemeen!B59="","",Algemeen!B59)</f>
      </c>
      <c r="C46" s="242"/>
      <c r="D46" s="242"/>
      <c r="E46" s="242"/>
      <c r="F46" s="170"/>
      <c r="G46" s="171">
        <f t="shared" si="0"/>
      </c>
      <c r="H46" s="168"/>
    </row>
    <row r="47" spans="1:8" s="11" customFormat="1" ht="15" customHeight="1">
      <c r="A47" s="157">
        <v>12</v>
      </c>
      <c r="B47" s="241">
        <f>IF(Algemeen!B60="","",Algemeen!B60)</f>
      </c>
      <c r="C47" s="242"/>
      <c r="D47" s="242"/>
      <c r="E47" s="242"/>
      <c r="F47" s="170"/>
      <c r="G47" s="171">
        <f t="shared" si="0"/>
      </c>
      <c r="H47" s="168"/>
    </row>
    <row r="48" spans="1:8" s="11" customFormat="1" ht="15" customHeight="1">
      <c r="A48" s="157">
        <v>13</v>
      </c>
      <c r="B48" s="241">
        <f>IF(Algemeen!B61="","",Algemeen!B61)</f>
      </c>
      <c r="C48" s="242"/>
      <c r="D48" s="242"/>
      <c r="E48" s="242"/>
      <c r="F48" s="170"/>
      <c r="G48" s="171">
        <f aca="true" t="shared" si="1" ref="G48:G58">IF(B48="","",IF(F48="","X",""))</f>
      </c>
      <c r="H48" s="168"/>
    </row>
    <row r="49" spans="1:8" s="11" customFormat="1" ht="15" customHeight="1">
      <c r="A49" s="157">
        <v>14</v>
      </c>
      <c r="B49" s="241">
        <f>IF(Algemeen!B62="","",Algemeen!B62)</f>
      </c>
      <c r="C49" s="242"/>
      <c r="D49" s="242"/>
      <c r="E49" s="242"/>
      <c r="F49" s="170"/>
      <c r="G49" s="171">
        <f t="shared" si="1"/>
      </c>
      <c r="H49" s="168"/>
    </row>
    <row r="50" spans="1:8" s="11" customFormat="1" ht="15" customHeight="1">
      <c r="A50" s="157">
        <v>15</v>
      </c>
      <c r="B50" s="241">
        <f>IF(Algemeen!B63="","",Algemeen!B63)</f>
      </c>
      <c r="C50" s="242"/>
      <c r="D50" s="242"/>
      <c r="E50" s="242"/>
      <c r="F50" s="170"/>
      <c r="G50" s="171">
        <f t="shared" si="1"/>
      </c>
      <c r="H50" s="168"/>
    </row>
    <row r="51" spans="1:8" s="11" customFormat="1" ht="15" customHeight="1">
      <c r="A51" s="157">
        <v>16</v>
      </c>
      <c r="B51" s="241">
        <f>IF(Algemeen!B64="","",Algemeen!B64)</f>
      </c>
      <c r="C51" s="242"/>
      <c r="D51" s="242"/>
      <c r="E51" s="242"/>
      <c r="F51" s="170"/>
      <c r="G51" s="171">
        <f t="shared" si="1"/>
      </c>
      <c r="H51" s="168"/>
    </row>
    <row r="52" spans="1:8" s="11" customFormat="1" ht="15" customHeight="1">
      <c r="A52" s="157">
        <v>17</v>
      </c>
      <c r="B52" s="241">
        <f>IF(Algemeen!B65="","",Algemeen!B65)</f>
      </c>
      <c r="C52" s="242"/>
      <c r="D52" s="242"/>
      <c r="E52" s="242"/>
      <c r="F52" s="170"/>
      <c r="G52" s="171">
        <f t="shared" si="1"/>
      </c>
      <c r="H52" s="168"/>
    </row>
    <row r="53" spans="1:8" s="11" customFormat="1" ht="15" customHeight="1">
      <c r="A53" s="157">
        <v>18</v>
      </c>
      <c r="B53" s="241">
        <f>IF(Algemeen!B66="","",Algemeen!B66)</f>
      </c>
      <c r="C53" s="242"/>
      <c r="D53" s="242"/>
      <c r="E53" s="242"/>
      <c r="F53" s="170"/>
      <c r="G53" s="171">
        <f t="shared" si="1"/>
      </c>
      <c r="H53" s="168"/>
    </row>
    <row r="54" spans="1:8" s="11" customFormat="1" ht="15" customHeight="1">
      <c r="A54" s="157">
        <v>19</v>
      </c>
      <c r="B54" s="241">
        <f>IF(Algemeen!B67="","",Algemeen!B67)</f>
      </c>
      <c r="C54" s="242"/>
      <c r="D54" s="242"/>
      <c r="E54" s="242"/>
      <c r="F54" s="170"/>
      <c r="G54" s="171">
        <f t="shared" si="1"/>
      </c>
      <c r="H54" s="168"/>
    </row>
    <row r="55" spans="1:8" s="11" customFormat="1" ht="15" customHeight="1">
      <c r="A55" s="157">
        <v>20</v>
      </c>
      <c r="B55" s="241">
        <f>IF(Algemeen!B68="","",Algemeen!B68)</f>
      </c>
      <c r="C55" s="242"/>
      <c r="D55" s="242"/>
      <c r="E55" s="242"/>
      <c r="F55" s="170"/>
      <c r="G55" s="171">
        <f t="shared" si="1"/>
      </c>
      <c r="H55" s="168"/>
    </row>
    <row r="56" spans="1:8" s="11" customFormat="1" ht="15" customHeight="1">
      <c r="A56" s="157">
        <v>21</v>
      </c>
      <c r="B56" s="241">
        <f>IF(Algemeen!B69="","",Algemeen!B69)</f>
      </c>
      <c r="C56" s="242"/>
      <c r="D56" s="242"/>
      <c r="E56" s="242"/>
      <c r="F56" s="170"/>
      <c r="G56" s="171">
        <f t="shared" si="1"/>
      </c>
      <c r="H56" s="168"/>
    </row>
    <row r="57" spans="1:8" s="11" customFormat="1" ht="15" customHeight="1">
      <c r="A57" s="157">
        <v>22</v>
      </c>
      <c r="B57" s="241">
        <f>IF(Algemeen!B70="","",Algemeen!B70)</f>
      </c>
      <c r="C57" s="242"/>
      <c r="D57" s="242"/>
      <c r="E57" s="242"/>
      <c r="F57" s="170"/>
      <c r="G57" s="171">
        <f t="shared" si="1"/>
      </c>
      <c r="H57" s="168"/>
    </row>
    <row r="58" spans="1:8" s="11" customFormat="1" ht="15" customHeight="1">
      <c r="A58" s="157">
        <v>23</v>
      </c>
      <c r="B58" s="241">
        <f>IF(Algemeen!B71="","",Algemeen!B71)</f>
      </c>
      <c r="C58" s="242"/>
      <c r="D58" s="242"/>
      <c r="E58" s="242"/>
      <c r="F58" s="170"/>
      <c r="G58" s="171">
        <f t="shared" si="1"/>
      </c>
      <c r="H58" s="168"/>
    </row>
    <row r="59" spans="1:8" s="11" customFormat="1" ht="15" customHeight="1">
      <c r="A59" s="56"/>
      <c r="B59" s="250" t="s">
        <v>163</v>
      </c>
      <c r="C59" s="250"/>
      <c r="D59" s="250"/>
      <c r="E59" s="250"/>
      <c r="F59" s="174">
        <f>IF(COUNTA(F37:F47)+COUNTA(F34)=0,"",COUNTA(F37:F47)+COUNTA(F34))</f>
      </c>
      <c r="G59" s="174"/>
      <c r="H59" s="175"/>
    </row>
    <row r="60" spans="2:9" ht="9" customHeight="1">
      <c r="B60" s="101"/>
      <c r="C60" s="101"/>
      <c r="D60" s="101"/>
      <c r="E60" s="101"/>
      <c r="F60" s="101"/>
      <c r="G60" s="101"/>
      <c r="H60" s="101"/>
      <c r="I60" s="101"/>
    </row>
    <row r="62" spans="1:9" ht="11.25">
      <c r="A62" s="56" t="s">
        <v>15</v>
      </c>
      <c r="B62" s="11" t="s">
        <v>175</v>
      </c>
      <c r="C62" s="101"/>
      <c r="D62" s="101"/>
      <c r="E62" s="101"/>
      <c r="F62" s="101"/>
      <c r="G62" s="101"/>
      <c r="H62" s="101"/>
      <c r="I62" s="101"/>
    </row>
    <row r="63" spans="1:9" ht="9" customHeight="1">
      <c r="A63" s="56"/>
      <c r="B63" s="11"/>
      <c r="C63" s="101"/>
      <c r="D63" s="101"/>
      <c r="E63" s="101"/>
      <c r="F63" s="101"/>
      <c r="G63" s="101"/>
      <c r="H63" s="101"/>
      <c r="I63" s="101"/>
    </row>
    <row r="64" spans="2:10" ht="33.75" customHeight="1">
      <c r="B64" s="190" t="s">
        <v>95</v>
      </c>
      <c r="C64" s="191"/>
      <c r="D64" s="191"/>
      <c r="E64" s="192"/>
      <c r="F64" s="190" t="s">
        <v>176</v>
      </c>
      <c r="G64" s="191"/>
      <c r="H64" s="191"/>
      <c r="I64" s="248" t="s">
        <v>351</v>
      </c>
      <c r="J64" s="249"/>
    </row>
    <row r="65" spans="1:10" ht="11.25">
      <c r="A65" s="56"/>
      <c r="B65" s="187"/>
      <c r="C65" s="188"/>
      <c r="D65" s="188"/>
      <c r="E65" s="189"/>
      <c r="F65" s="187"/>
      <c r="G65" s="188"/>
      <c r="H65" s="188"/>
      <c r="I65" s="264" t="s">
        <v>164</v>
      </c>
      <c r="J65" s="265"/>
    </row>
    <row r="66" spans="2:10" ht="11.25">
      <c r="B66" s="266"/>
      <c r="C66" s="267"/>
      <c r="D66" s="267"/>
      <c r="E66" s="268"/>
      <c r="F66" s="266"/>
      <c r="G66" s="267"/>
      <c r="H66" s="268"/>
      <c r="I66" s="269"/>
      <c r="J66" s="270"/>
    </row>
    <row r="67" spans="2:10" ht="11.25">
      <c r="B67" s="243"/>
      <c r="C67" s="244"/>
      <c r="D67" s="244"/>
      <c r="E67" s="245"/>
      <c r="F67" s="243"/>
      <c r="G67" s="244"/>
      <c r="H67" s="245"/>
      <c r="I67" s="246"/>
      <c r="J67" s="247"/>
    </row>
    <row r="68" spans="2:10" ht="11.25">
      <c r="B68" s="243"/>
      <c r="C68" s="244"/>
      <c r="D68" s="244"/>
      <c r="E68" s="245"/>
      <c r="F68" s="243"/>
      <c r="G68" s="244"/>
      <c r="H68" s="245"/>
      <c r="I68" s="246"/>
      <c r="J68" s="247"/>
    </row>
    <row r="69" spans="2:10" ht="11.25">
      <c r="B69" s="243"/>
      <c r="C69" s="244"/>
      <c r="D69" s="244"/>
      <c r="E69" s="245"/>
      <c r="F69" s="243"/>
      <c r="G69" s="244"/>
      <c r="H69" s="245"/>
      <c r="I69" s="246"/>
      <c r="J69" s="247"/>
    </row>
    <row r="70" spans="2:10" ht="11.25">
      <c r="B70" s="243"/>
      <c r="C70" s="244"/>
      <c r="D70" s="244"/>
      <c r="E70" s="245"/>
      <c r="F70" s="243"/>
      <c r="G70" s="244"/>
      <c r="H70" s="245"/>
      <c r="I70" s="246"/>
      <c r="J70" s="247"/>
    </row>
    <row r="71" spans="2:10" ht="11.25">
      <c r="B71" s="243"/>
      <c r="C71" s="244"/>
      <c r="D71" s="244"/>
      <c r="E71" s="245"/>
      <c r="F71" s="243"/>
      <c r="G71" s="244"/>
      <c r="H71" s="245"/>
      <c r="I71" s="246"/>
      <c r="J71" s="247"/>
    </row>
    <row r="72" spans="2:10" ht="11.25">
      <c r="B72" s="243"/>
      <c r="C72" s="244"/>
      <c r="D72" s="244"/>
      <c r="E72" s="245"/>
      <c r="F72" s="243"/>
      <c r="G72" s="244"/>
      <c r="H72" s="245"/>
      <c r="I72" s="246"/>
      <c r="J72" s="247"/>
    </row>
    <row r="73" spans="2:10" ht="11.25">
      <c r="B73" s="243"/>
      <c r="C73" s="244"/>
      <c r="D73" s="244"/>
      <c r="E73" s="245"/>
      <c r="F73" s="243"/>
      <c r="G73" s="244"/>
      <c r="H73" s="245"/>
      <c r="I73" s="246"/>
      <c r="J73" s="247"/>
    </row>
    <row r="74" spans="2:10" ht="11.25">
      <c r="B74" s="243"/>
      <c r="C74" s="244"/>
      <c r="D74" s="244"/>
      <c r="E74" s="245"/>
      <c r="F74" s="243"/>
      <c r="G74" s="244"/>
      <c r="H74" s="245"/>
      <c r="I74" s="246"/>
      <c r="J74" s="247"/>
    </row>
    <row r="75" spans="2:10" ht="11.25">
      <c r="B75" s="243"/>
      <c r="C75" s="244"/>
      <c r="D75" s="244"/>
      <c r="E75" s="245"/>
      <c r="F75" s="243"/>
      <c r="G75" s="244"/>
      <c r="H75" s="245"/>
      <c r="I75" s="246"/>
      <c r="J75" s="247"/>
    </row>
    <row r="76" spans="2:10" ht="11.25">
      <c r="B76" s="243"/>
      <c r="C76" s="244"/>
      <c r="D76" s="244"/>
      <c r="E76" s="245"/>
      <c r="F76" s="243"/>
      <c r="G76" s="244"/>
      <c r="H76" s="245"/>
      <c r="I76" s="246"/>
      <c r="J76" s="247"/>
    </row>
    <row r="77" spans="2:10" ht="11.25">
      <c r="B77" s="243"/>
      <c r="C77" s="244"/>
      <c r="D77" s="244"/>
      <c r="E77" s="245"/>
      <c r="F77" s="243"/>
      <c r="G77" s="244"/>
      <c r="H77" s="245"/>
      <c r="I77" s="246"/>
      <c r="J77" s="247"/>
    </row>
  </sheetData>
  <sheetProtection password="CBB5" sheet="1" insertRows="0" selectLockedCells="1"/>
  <mergeCells count="79">
    <mergeCell ref="B66:E66"/>
    <mergeCell ref="F66:H66"/>
    <mergeCell ref="I66:J66"/>
    <mergeCell ref="B67:E67"/>
    <mergeCell ref="F67:H67"/>
    <mergeCell ref="I67:J67"/>
    <mergeCell ref="B68:E68"/>
    <mergeCell ref="F68:H68"/>
    <mergeCell ref="I68:J68"/>
    <mergeCell ref="I65:J65"/>
    <mergeCell ref="A35:A36"/>
    <mergeCell ref="B35:E36"/>
    <mergeCell ref="F35:G35"/>
    <mergeCell ref="B45:E45"/>
    <mergeCell ref="B46:E46"/>
    <mergeCell ref="B47:E47"/>
    <mergeCell ref="B39:E39"/>
    <mergeCell ref="B40:E40"/>
    <mergeCell ref="B41:E41"/>
    <mergeCell ref="B16:J16"/>
    <mergeCell ref="B17:J17"/>
    <mergeCell ref="A32:A33"/>
    <mergeCell ref="B32:E33"/>
    <mergeCell ref="F32:G32"/>
    <mergeCell ref="B34:E34"/>
    <mergeCell ref="A1:J2"/>
    <mergeCell ref="D12:J12"/>
    <mergeCell ref="D11:J11"/>
    <mergeCell ref="D13:J13"/>
    <mergeCell ref="B4:J4"/>
    <mergeCell ref="G7:J7"/>
    <mergeCell ref="I64:J64"/>
    <mergeCell ref="B22:J22"/>
    <mergeCell ref="B25:J25"/>
    <mergeCell ref="B59:E59"/>
    <mergeCell ref="B43:E43"/>
    <mergeCell ref="B44:E44"/>
    <mergeCell ref="B28:J28"/>
    <mergeCell ref="B37:E37"/>
    <mergeCell ref="B38:E38"/>
    <mergeCell ref="B42:E42"/>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53:E53"/>
    <mergeCell ref="B77:E77"/>
    <mergeCell ref="F77:H77"/>
    <mergeCell ref="I77:J77"/>
    <mergeCell ref="B75:E75"/>
    <mergeCell ref="F75:H75"/>
    <mergeCell ref="I75:J75"/>
    <mergeCell ref="B76:E76"/>
    <mergeCell ref="F76:H76"/>
    <mergeCell ref="I76:J76"/>
    <mergeCell ref="B54:E54"/>
    <mergeCell ref="B55:E55"/>
    <mergeCell ref="B56:E56"/>
    <mergeCell ref="B57:E57"/>
    <mergeCell ref="B58:E58"/>
    <mergeCell ref="B48:E48"/>
    <mergeCell ref="B49:E49"/>
    <mergeCell ref="B50:E50"/>
    <mergeCell ref="B51:E51"/>
    <mergeCell ref="B52:E52"/>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&amp;L&amp;8VG Checklist Uitzendorganisaties, versie 2010/05&amp;C&amp;8Rapport VCU; 22-03-2011&amp;R&amp;8Auditgegevens Pagina &amp;P van &amp;N</oddFooter>
  </headerFooter>
  <rowBreaks count="1" manualBreakCount="1">
    <brk id="29" max="255" man="1"/>
  </rowBreaks>
  <legacy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s="99" t="s">
        <v>103</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2010/05&amp;C&amp;8Rapport VCU, 22-03-2011&amp;R&amp;8Auditplan &amp;P van &amp;N</oddFooter>
  </headerFooter>
</worksheet>
</file>

<file path=xl/worksheets/sheet6.xml><?xml version="1.0" encoding="utf-8"?>
<worksheet xmlns="http://schemas.openxmlformats.org/spreadsheetml/2006/main" xmlns:r="http://schemas.openxmlformats.org/officeDocument/2006/relationships">
  <dimension ref="A1:H320"/>
  <sheetViews>
    <sheetView zoomScale="85" zoomScaleNormal="85" zoomScalePageLayoutView="0" workbookViewId="0" topLeftCell="A1">
      <selection activeCell="B15" sqref="B15"/>
    </sheetView>
  </sheetViews>
  <sheetFormatPr defaultColWidth="9.140625" defaultRowHeight="12.75"/>
  <cols>
    <col min="1" max="1" width="5.140625" style="20" customWidth="1"/>
    <col min="2" max="2" width="73.7109375" style="20" customWidth="1"/>
    <col min="3" max="3" width="8.7109375" style="9" customWidth="1"/>
    <col min="4" max="4" width="8.7109375" style="9" hidden="1" customWidth="1"/>
    <col min="5" max="5" width="11.140625" style="54" hidden="1" customWidth="1"/>
    <col min="6" max="6" width="8.7109375" style="54" hidden="1" customWidth="1"/>
    <col min="7" max="7" width="8.7109375" style="131" hidden="1" customWidth="1"/>
    <col min="8" max="9" width="8.7109375" style="9" hidden="1" customWidth="1"/>
    <col min="10" max="16384" width="9.140625" style="9" customWidth="1"/>
  </cols>
  <sheetData>
    <row r="1" spans="1:8" ht="11.25" customHeight="1">
      <c r="A1" s="235" t="s">
        <v>71</v>
      </c>
      <c r="B1" s="235"/>
      <c r="C1" s="235"/>
      <c r="D1" s="93"/>
      <c r="E1" s="93"/>
      <c r="F1" s="93"/>
      <c r="G1" s="93"/>
      <c r="H1" s="93"/>
    </row>
    <row r="2" spans="1:8" ht="11.25" customHeight="1">
      <c r="A2" s="235"/>
      <c r="B2" s="235"/>
      <c r="C2" s="235"/>
      <c r="D2" s="93"/>
      <c r="E2" s="93"/>
      <c r="F2" s="93"/>
      <c r="G2" s="93"/>
      <c r="H2" s="93"/>
    </row>
    <row r="3" ht="12.75">
      <c r="A3" s="46" t="s">
        <v>32</v>
      </c>
    </row>
    <row r="4" ht="12.75">
      <c r="B4" s="74" t="s">
        <v>177</v>
      </c>
    </row>
    <row r="5" spans="1:2" ht="12.75">
      <c r="A5" s="46" t="s">
        <v>75</v>
      </c>
      <c r="B5" s="74"/>
    </row>
    <row r="6" spans="1:2" ht="12.75">
      <c r="A6" s="9"/>
      <c r="B6" s="123">
        <f>IF(Algemeen!B9="","",Algemeen!B9)</f>
      </c>
    </row>
    <row r="7" ht="12.75">
      <c r="B7" s="122"/>
    </row>
    <row r="8" spans="1:8" ht="22.5">
      <c r="A8" s="47" t="s">
        <v>2</v>
      </c>
      <c r="B8" s="48" t="s">
        <v>323</v>
      </c>
      <c r="C8" s="25" t="s">
        <v>33</v>
      </c>
      <c r="D8" s="20"/>
      <c r="E8" s="107" t="s">
        <v>38</v>
      </c>
      <c r="F8" s="107"/>
      <c r="G8" s="108"/>
      <c r="H8" s="64"/>
    </row>
    <row r="9" spans="1:8" s="11" customFormat="1" ht="18" customHeight="1">
      <c r="A9" s="77" t="s">
        <v>3</v>
      </c>
      <c r="B9" s="78"/>
      <c r="C9" s="26"/>
      <c r="E9" s="107" t="s">
        <v>39</v>
      </c>
      <c r="F9" s="107">
        <v>1</v>
      </c>
      <c r="G9" s="112"/>
      <c r="H9" s="81"/>
    </row>
    <row r="10" spans="1:8" ht="22.5">
      <c r="A10" s="51"/>
      <c r="B10" s="207" t="s">
        <v>302</v>
      </c>
      <c r="D10" s="20"/>
      <c r="E10" s="107" t="s">
        <v>37</v>
      </c>
      <c r="F10" s="107"/>
      <c r="G10" s="108"/>
      <c r="H10" s="64"/>
    </row>
    <row r="11" spans="1:8" s="11" customFormat="1" ht="15" customHeight="1">
      <c r="A11" s="77" t="s">
        <v>4</v>
      </c>
      <c r="B11" s="78"/>
      <c r="E11" s="107"/>
      <c r="F11" s="107"/>
      <c r="G11" s="112"/>
      <c r="H11" s="81"/>
    </row>
    <row r="12" spans="1:8" s="11" customFormat="1" ht="33" customHeight="1">
      <c r="A12" s="56"/>
      <c r="B12" s="75" t="s">
        <v>370</v>
      </c>
      <c r="C12" s="75"/>
      <c r="E12" s="107" t="b">
        <v>0</v>
      </c>
      <c r="F12" s="107">
        <f>E12+1</f>
        <v>1</v>
      </c>
      <c r="G12" s="112"/>
      <c r="H12" s="81"/>
    </row>
    <row r="13" spans="1:8" s="11" customFormat="1" ht="33" customHeight="1">
      <c r="A13" s="56"/>
      <c r="B13" s="80" t="s">
        <v>364</v>
      </c>
      <c r="C13" s="75"/>
      <c r="E13" s="107" t="b">
        <v>0</v>
      </c>
      <c r="F13" s="107">
        <f>E13+1</f>
        <v>1</v>
      </c>
      <c r="G13" s="112"/>
      <c r="H13" s="81"/>
    </row>
    <row r="14" spans="1:8" ht="15" customHeight="1">
      <c r="A14" s="9"/>
      <c r="B14" s="52" t="s">
        <v>14</v>
      </c>
      <c r="D14" s="20"/>
      <c r="E14" s="107"/>
      <c r="F14" s="107"/>
      <c r="G14" s="108"/>
      <c r="H14" s="64"/>
    </row>
    <row r="15" spans="1:8" ht="12.75">
      <c r="A15" s="53"/>
      <c r="B15" s="69"/>
      <c r="D15" s="20"/>
      <c r="E15" s="107"/>
      <c r="F15" s="107"/>
      <c r="G15" s="108"/>
      <c r="H15" s="108">
        <f>IF(COUNTA(B15)=0,1,0)</f>
        <v>1</v>
      </c>
    </row>
    <row r="16" spans="1:8" ht="33" customHeight="1">
      <c r="A16" s="13"/>
      <c r="B16" s="75" t="s">
        <v>352</v>
      </c>
      <c r="C16" s="54"/>
      <c r="D16" s="20"/>
      <c r="E16" s="107" t="b">
        <v>0</v>
      </c>
      <c r="F16" s="107">
        <f>E16+1</f>
        <v>1</v>
      </c>
      <c r="G16" s="108"/>
      <c r="H16" s="64"/>
    </row>
    <row r="17" spans="1:8" ht="33" customHeight="1">
      <c r="A17" s="13"/>
      <c r="B17" s="75" t="s">
        <v>180</v>
      </c>
      <c r="C17" s="54"/>
      <c r="D17" s="20"/>
      <c r="E17" s="107" t="b">
        <v>0</v>
      </c>
      <c r="F17" s="107">
        <f>E17+1</f>
        <v>1</v>
      </c>
      <c r="G17" s="108"/>
      <c r="H17" s="64"/>
    </row>
    <row r="18" spans="1:8" ht="33" customHeight="1">
      <c r="A18" s="13"/>
      <c r="B18" s="75" t="s">
        <v>181</v>
      </c>
      <c r="C18" s="54"/>
      <c r="D18" s="20"/>
      <c r="E18" s="107" t="b">
        <v>0</v>
      </c>
      <c r="F18" s="107">
        <f>E18+1</f>
        <v>1</v>
      </c>
      <c r="G18" s="108"/>
      <c r="H18" s="64"/>
    </row>
    <row r="19" spans="1:8" s="11" customFormat="1" ht="18" customHeight="1">
      <c r="A19" s="56"/>
      <c r="B19" s="75" t="s">
        <v>367</v>
      </c>
      <c r="C19" s="54"/>
      <c r="E19" s="107" t="b">
        <v>0</v>
      </c>
      <c r="F19" s="107">
        <f>E19+1</f>
        <v>1</v>
      </c>
      <c r="G19" s="112"/>
      <c r="H19" s="81"/>
    </row>
    <row r="20" spans="1:8" ht="15" customHeight="1">
      <c r="A20" s="13"/>
      <c r="B20" s="53"/>
      <c r="C20" s="55"/>
      <c r="D20" s="20"/>
      <c r="E20" s="107"/>
      <c r="F20" s="107"/>
      <c r="G20" s="108"/>
      <c r="H20" s="64"/>
    </row>
    <row r="21" spans="1:8" ht="15" customHeight="1">
      <c r="A21" s="49" t="s">
        <v>0</v>
      </c>
      <c r="B21" s="50"/>
      <c r="D21" s="20"/>
      <c r="E21" s="107">
        <f>COUNTA(F12:F19)</f>
        <v>6</v>
      </c>
      <c r="F21" s="107">
        <f>COUNTA(F12:F19)*2-SUM(F12:F19)</f>
        <v>6</v>
      </c>
      <c r="G21" s="108"/>
      <c r="H21" s="64"/>
    </row>
    <row r="22" spans="1:8" s="11" customFormat="1" ht="18" customHeight="1">
      <c r="A22" s="56"/>
      <c r="B22" s="75" t="s">
        <v>178</v>
      </c>
      <c r="C22" s="54"/>
      <c r="E22" s="107" t="b">
        <v>0</v>
      </c>
      <c r="F22" s="107">
        <f>E22+1</f>
        <v>1</v>
      </c>
      <c r="G22" s="112"/>
      <c r="H22" s="81"/>
    </row>
    <row r="23" spans="1:8" s="11" customFormat="1" ht="18" customHeight="1">
      <c r="A23" s="56"/>
      <c r="B23" s="75" t="s">
        <v>179</v>
      </c>
      <c r="C23" s="54"/>
      <c r="E23" s="107" t="b">
        <v>0</v>
      </c>
      <c r="F23" s="107">
        <f>E23+1</f>
        <v>1</v>
      </c>
      <c r="G23" s="112"/>
      <c r="H23" s="81"/>
    </row>
    <row r="24" spans="1:8" s="11" customFormat="1" ht="18" customHeight="1">
      <c r="A24" s="56"/>
      <c r="B24" s="75" t="s">
        <v>368</v>
      </c>
      <c r="C24" s="54"/>
      <c r="E24" s="107" t="b">
        <v>0</v>
      </c>
      <c r="F24" s="107">
        <f>E24+1</f>
        <v>1</v>
      </c>
      <c r="G24" s="112"/>
      <c r="H24" s="81"/>
    </row>
    <row r="25" spans="1:8" ht="12.75">
      <c r="A25" s="76" t="s">
        <v>40</v>
      </c>
      <c r="B25" s="68"/>
      <c r="C25" s="132"/>
      <c r="D25" s="20"/>
      <c r="E25" s="107">
        <f>COUNTA(F22:F24)</f>
        <v>3</v>
      </c>
      <c r="F25" s="107">
        <f>COUNTA(F22:F24)*2-SUM(F22:F24)</f>
        <v>3</v>
      </c>
      <c r="G25" s="108"/>
      <c r="H25" s="64"/>
    </row>
    <row r="26" spans="1:8" ht="15" customHeight="1">
      <c r="A26" s="51"/>
      <c r="B26" s="53"/>
      <c r="D26" s="20"/>
      <c r="E26" s="107"/>
      <c r="F26" s="107"/>
      <c r="G26" s="108"/>
      <c r="H26" s="64"/>
    </row>
    <row r="27" spans="1:8" ht="15" customHeight="1">
      <c r="A27" s="47" t="s">
        <v>5</v>
      </c>
      <c r="B27" s="48" t="s">
        <v>182</v>
      </c>
      <c r="C27" s="57" t="s">
        <v>33</v>
      </c>
      <c r="D27" s="20"/>
      <c r="E27" s="107" t="s">
        <v>38</v>
      </c>
      <c r="F27" s="107"/>
      <c r="G27" s="108"/>
      <c r="H27" s="64"/>
    </row>
    <row r="28" spans="1:8" s="11" customFormat="1" ht="18" customHeight="1">
      <c r="A28" s="77" t="s">
        <v>6</v>
      </c>
      <c r="B28" s="78"/>
      <c r="C28" s="26"/>
      <c r="E28" s="107" t="s">
        <v>39</v>
      </c>
      <c r="F28" s="107">
        <v>1</v>
      </c>
      <c r="G28" s="112"/>
      <c r="H28" s="81"/>
    </row>
    <row r="29" spans="1:8" s="11" customFormat="1" ht="15" customHeight="1">
      <c r="A29" s="78"/>
      <c r="B29" s="75" t="s">
        <v>183</v>
      </c>
      <c r="E29" s="107" t="s">
        <v>37</v>
      </c>
      <c r="F29" s="107"/>
      <c r="G29" s="112"/>
      <c r="H29" s="81"/>
    </row>
    <row r="30" spans="1:8" ht="15" customHeight="1">
      <c r="A30" s="49" t="s">
        <v>4</v>
      </c>
      <c r="B30" s="15"/>
      <c r="D30" s="20"/>
      <c r="E30" s="107"/>
      <c r="F30" s="107"/>
      <c r="G30" s="108"/>
      <c r="H30" s="64"/>
    </row>
    <row r="31" spans="1:8" ht="144" customHeight="1">
      <c r="A31" s="13"/>
      <c r="B31" s="75" t="s">
        <v>369</v>
      </c>
      <c r="C31" s="61"/>
      <c r="D31" s="20"/>
      <c r="E31" s="107" t="b">
        <v>0</v>
      </c>
      <c r="F31" s="107">
        <f>E31+1</f>
        <v>1</v>
      </c>
      <c r="G31" s="108"/>
      <c r="H31" s="64"/>
    </row>
    <row r="32" spans="1:8" ht="15" customHeight="1">
      <c r="A32" s="13"/>
      <c r="B32" s="53"/>
      <c r="C32" s="59"/>
      <c r="D32" s="20"/>
      <c r="E32" s="107"/>
      <c r="F32" s="107"/>
      <c r="G32" s="108"/>
      <c r="H32" s="64"/>
    </row>
    <row r="33" spans="1:8" ht="15" customHeight="1">
      <c r="A33" s="49" t="s">
        <v>184</v>
      </c>
      <c r="B33" s="15"/>
      <c r="C33" s="60"/>
      <c r="D33" s="20"/>
      <c r="E33" s="107">
        <f>COUNTA(F31:F31)</f>
        <v>1</v>
      </c>
      <c r="F33" s="107">
        <f>COUNTA(F31:F31)*2-SUM(F31:F31)</f>
        <v>1</v>
      </c>
      <c r="G33" s="108"/>
      <c r="H33" s="64"/>
    </row>
    <row r="34" spans="1:8" ht="12.75">
      <c r="A34" s="134" t="s">
        <v>40</v>
      </c>
      <c r="B34" s="67"/>
      <c r="D34" s="20"/>
      <c r="E34" s="107">
        <v>0</v>
      </c>
      <c r="F34" s="107">
        <v>0</v>
      </c>
      <c r="G34" s="108"/>
      <c r="H34" s="64"/>
    </row>
    <row r="35" spans="1:8" ht="15" customHeight="1">
      <c r="A35" s="51"/>
      <c r="B35" s="53"/>
      <c r="D35" s="20"/>
      <c r="E35" s="107"/>
      <c r="F35" s="107"/>
      <c r="G35" s="108"/>
      <c r="H35" s="64"/>
    </row>
    <row r="36" spans="1:8" s="11" customFormat="1" ht="15" customHeight="1">
      <c r="A36" s="201" t="s">
        <v>7</v>
      </c>
      <c r="B36" s="202" t="s">
        <v>185</v>
      </c>
      <c r="C36" s="25" t="s">
        <v>33</v>
      </c>
      <c r="E36" s="107" t="s">
        <v>38</v>
      </c>
      <c r="F36" s="107"/>
      <c r="G36" s="112"/>
      <c r="H36" s="81"/>
    </row>
    <row r="37" spans="1:8" s="11" customFormat="1" ht="18" customHeight="1">
      <c r="A37" s="77" t="s">
        <v>3</v>
      </c>
      <c r="B37" s="79"/>
      <c r="E37" s="107" t="s">
        <v>39</v>
      </c>
      <c r="F37" s="107">
        <v>1</v>
      </c>
      <c r="G37" s="112"/>
      <c r="H37" s="81"/>
    </row>
    <row r="38" spans="1:8" ht="22.5">
      <c r="A38" s="51"/>
      <c r="B38" s="58" t="s">
        <v>332</v>
      </c>
      <c r="E38" s="107" t="s">
        <v>37</v>
      </c>
      <c r="F38" s="107"/>
      <c r="G38" s="108"/>
      <c r="H38" s="64"/>
    </row>
    <row r="39" spans="1:8" ht="15" customHeight="1">
      <c r="A39" s="9"/>
      <c r="B39" s="52" t="s">
        <v>14</v>
      </c>
      <c r="E39" s="107"/>
      <c r="F39" s="107"/>
      <c r="G39" s="108"/>
      <c r="H39" s="64"/>
    </row>
    <row r="40" spans="1:8" ht="12.75">
      <c r="A40" s="53"/>
      <c r="B40" s="69"/>
      <c r="E40" s="107"/>
      <c r="F40" s="107"/>
      <c r="G40" s="108">
        <f>IF(COUNTA(B40)=0,1,0)</f>
        <v>1</v>
      </c>
      <c r="H40" s="64"/>
    </row>
    <row r="41" spans="1:8" ht="15" customHeight="1">
      <c r="A41" s="49" t="s">
        <v>4</v>
      </c>
      <c r="B41" s="62"/>
      <c r="E41" s="107"/>
      <c r="F41" s="107"/>
      <c r="G41" s="108"/>
      <c r="H41" s="64"/>
    </row>
    <row r="42" spans="1:8" ht="76.5" customHeight="1">
      <c r="A42" s="13"/>
      <c r="B42" s="75" t="s">
        <v>186</v>
      </c>
      <c r="C42" s="63"/>
      <c r="E42" s="107" t="b">
        <v>0</v>
      </c>
      <c r="F42" s="107">
        <f aca="true" t="shared" si="0" ref="F42:F52">E42+1</f>
        <v>1</v>
      </c>
      <c r="G42" s="108"/>
      <c r="H42" s="64"/>
    </row>
    <row r="43" spans="1:8" ht="33" customHeight="1">
      <c r="A43" s="13"/>
      <c r="B43" s="75" t="s">
        <v>193</v>
      </c>
      <c r="C43" s="63"/>
      <c r="E43" s="107" t="b">
        <v>0</v>
      </c>
      <c r="F43" s="107">
        <f t="shared" si="0"/>
        <v>1</v>
      </c>
      <c r="G43" s="108"/>
      <c r="H43" s="64"/>
    </row>
    <row r="44" spans="1:8" ht="21.75" customHeight="1">
      <c r="A44" s="13"/>
      <c r="B44" s="75" t="s">
        <v>187</v>
      </c>
      <c r="C44" s="63"/>
      <c r="E44" s="107" t="b">
        <v>0</v>
      </c>
      <c r="F44" s="107">
        <f t="shared" si="0"/>
        <v>1</v>
      </c>
      <c r="G44" s="108"/>
      <c r="H44" s="64"/>
    </row>
    <row r="45" spans="1:8" ht="21.75" customHeight="1">
      <c r="A45" s="13"/>
      <c r="B45" s="80" t="s">
        <v>188</v>
      </c>
      <c r="C45" s="63"/>
      <c r="E45" s="107" t="b">
        <v>0</v>
      </c>
      <c r="F45" s="107">
        <f t="shared" si="0"/>
        <v>1</v>
      </c>
      <c r="G45" s="108"/>
      <c r="H45" s="64"/>
    </row>
    <row r="46" spans="1:8" ht="15" customHeight="1">
      <c r="A46" s="9"/>
      <c r="B46" s="52" t="s">
        <v>14</v>
      </c>
      <c r="D46" s="20"/>
      <c r="E46" s="107"/>
      <c r="F46" s="107"/>
      <c r="G46" s="108"/>
      <c r="H46" s="64"/>
    </row>
    <row r="47" spans="1:8" ht="12.75">
      <c r="A47" s="53"/>
      <c r="B47" s="69"/>
      <c r="D47" s="20"/>
      <c r="E47" s="107"/>
      <c r="F47" s="107"/>
      <c r="G47" s="108"/>
      <c r="H47" s="108">
        <f>IF(COUNTA(B47)=0,1,0)</f>
        <v>1</v>
      </c>
    </row>
    <row r="48" spans="1:8" ht="33" customHeight="1">
      <c r="A48" s="13"/>
      <c r="B48" s="80" t="s">
        <v>189</v>
      </c>
      <c r="C48" s="63"/>
      <c r="E48" s="107" t="b">
        <v>0</v>
      </c>
      <c r="F48" s="107">
        <f t="shared" si="0"/>
        <v>1</v>
      </c>
      <c r="G48" s="108"/>
      <c r="H48" s="64"/>
    </row>
    <row r="49" spans="1:8" ht="15" customHeight="1">
      <c r="A49" s="9"/>
      <c r="B49" s="52" t="s">
        <v>14</v>
      </c>
      <c r="D49" s="20"/>
      <c r="E49" s="107"/>
      <c r="F49" s="107"/>
      <c r="G49" s="108"/>
      <c r="H49" s="64"/>
    </row>
    <row r="50" spans="1:8" ht="12.75">
      <c r="A50" s="53"/>
      <c r="B50" s="69"/>
      <c r="D50" s="20"/>
      <c r="E50" s="107"/>
      <c r="F50" s="107"/>
      <c r="G50" s="108"/>
      <c r="H50" s="108">
        <f>IF(COUNTA(B50)=0,1,0)</f>
        <v>1</v>
      </c>
    </row>
    <row r="51" spans="1:8" ht="33" customHeight="1">
      <c r="A51" s="13"/>
      <c r="B51" s="75" t="s">
        <v>190</v>
      </c>
      <c r="C51" s="63"/>
      <c r="E51" s="107" t="b">
        <v>0</v>
      </c>
      <c r="F51" s="107">
        <f t="shared" si="0"/>
        <v>1</v>
      </c>
      <c r="G51" s="108"/>
      <c r="H51" s="64"/>
    </row>
    <row r="52" spans="1:8" ht="21.75" customHeight="1">
      <c r="A52" s="13"/>
      <c r="B52" s="75" t="s">
        <v>191</v>
      </c>
      <c r="C52" s="63"/>
      <c r="E52" s="107" t="b">
        <v>0</v>
      </c>
      <c r="F52" s="107">
        <f t="shared" si="0"/>
        <v>1</v>
      </c>
      <c r="G52" s="108"/>
      <c r="H52" s="64"/>
    </row>
    <row r="53" spans="1:8" ht="15" customHeight="1">
      <c r="A53" s="13"/>
      <c r="B53" s="53"/>
      <c r="E53" s="107"/>
      <c r="F53" s="107"/>
      <c r="G53" s="108"/>
      <c r="H53" s="64"/>
    </row>
    <row r="54" spans="1:8" ht="15" customHeight="1">
      <c r="A54" s="49" t="s">
        <v>0</v>
      </c>
      <c r="B54" s="62"/>
      <c r="E54" s="107">
        <f>COUNTA(F42:F53)</f>
        <v>7</v>
      </c>
      <c r="F54" s="107">
        <f>COUNTA(F42:F53)*2-SUM(F42:F53)</f>
        <v>7</v>
      </c>
      <c r="G54" s="108"/>
      <c r="H54" s="64"/>
    </row>
    <row r="55" spans="1:8" ht="18" customHeight="1">
      <c r="A55" s="13"/>
      <c r="B55" s="75" t="s">
        <v>1</v>
      </c>
      <c r="C55" s="63"/>
      <c r="E55" s="107" t="b">
        <v>0</v>
      </c>
      <c r="F55" s="107">
        <f>E55+1</f>
        <v>1</v>
      </c>
      <c r="G55" s="108"/>
      <c r="H55" s="64"/>
    </row>
    <row r="56" spans="1:8" ht="18" customHeight="1">
      <c r="A56" s="13"/>
      <c r="B56" s="75" t="s">
        <v>192</v>
      </c>
      <c r="C56" s="63"/>
      <c r="E56" s="107" t="b">
        <v>0</v>
      </c>
      <c r="F56" s="107">
        <f>E56+1</f>
        <v>1</v>
      </c>
      <c r="G56" s="108"/>
      <c r="H56" s="64"/>
    </row>
    <row r="57" spans="1:8" ht="18" customHeight="1">
      <c r="A57" s="13"/>
      <c r="B57" s="75" t="s">
        <v>330</v>
      </c>
      <c r="C57" s="63"/>
      <c r="E57" s="107" t="b">
        <v>0</v>
      </c>
      <c r="F57" s="107">
        <f>E57+1</f>
        <v>1</v>
      </c>
      <c r="G57" s="108"/>
      <c r="H57" s="64"/>
    </row>
    <row r="58" spans="1:8" ht="12.75">
      <c r="A58" s="53" t="s">
        <v>40</v>
      </c>
      <c r="B58" s="67"/>
      <c r="E58" s="107">
        <f>COUNTA(F55:F57)</f>
        <v>3</v>
      </c>
      <c r="F58" s="107">
        <f>COUNTA(F55:F57)*2-SUM(F55:F57)</f>
        <v>3</v>
      </c>
      <c r="G58" s="108"/>
      <c r="H58" s="64"/>
    </row>
    <row r="59" spans="1:8" ht="15" customHeight="1">
      <c r="A59" s="51"/>
      <c r="B59" s="62"/>
      <c r="E59" s="107"/>
      <c r="F59" s="107"/>
      <c r="G59" s="108"/>
      <c r="H59" s="64"/>
    </row>
    <row r="60" spans="1:8" ht="22.5">
      <c r="A60" s="47" t="s">
        <v>8</v>
      </c>
      <c r="B60" s="48" t="s">
        <v>194</v>
      </c>
      <c r="C60" s="25" t="s">
        <v>33</v>
      </c>
      <c r="E60" s="107" t="s">
        <v>38</v>
      </c>
      <c r="F60" s="107"/>
      <c r="G60" s="108"/>
      <c r="H60" s="64"/>
    </row>
    <row r="61" spans="1:8" s="11" customFormat="1" ht="18" customHeight="1">
      <c r="A61" s="77" t="s">
        <v>3</v>
      </c>
      <c r="B61" s="79"/>
      <c r="E61" s="107" t="s">
        <v>39</v>
      </c>
      <c r="F61" s="107">
        <v>1</v>
      </c>
      <c r="G61" s="112"/>
      <c r="H61" s="81"/>
    </row>
    <row r="62" spans="1:8" ht="27" customHeight="1">
      <c r="A62" s="51"/>
      <c r="B62" s="53" t="s">
        <v>331</v>
      </c>
      <c r="E62" s="107" t="s">
        <v>37</v>
      </c>
      <c r="F62" s="107"/>
      <c r="G62" s="108"/>
      <c r="H62" s="64"/>
    </row>
    <row r="63" spans="1:8" ht="15" customHeight="1">
      <c r="A63" s="49" t="s">
        <v>4</v>
      </c>
      <c r="B63" s="62"/>
      <c r="E63" s="107"/>
      <c r="F63" s="107"/>
      <c r="G63" s="108"/>
      <c r="H63" s="64"/>
    </row>
    <row r="64" spans="1:8" ht="18" customHeight="1">
      <c r="A64" s="13"/>
      <c r="B64" s="75" t="s">
        <v>195</v>
      </c>
      <c r="C64" s="63"/>
      <c r="E64" s="107" t="b">
        <v>0</v>
      </c>
      <c r="F64" s="107">
        <f aca="true" t="shared" si="1" ref="F64:F69">E64+1</f>
        <v>1</v>
      </c>
      <c r="G64" s="108"/>
      <c r="H64" s="64"/>
    </row>
    <row r="65" spans="1:8" ht="18" customHeight="1">
      <c r="A65" s="13"/>
      <c r="B65" s="75" t="s">
        <v>196</v>
      </c>
      <c r="C65" s="63"/>
      <c r="E65" s="107" t="b">
        <v>0</v>
      </c>
      <c r="F65" s="107">
        <f t="shared" si="1"/>
        <v>1</v>
      </c>
      <c r="G65" s="108"/>
      <c r="H65" s="64"/>
    </row>
    <row r="66" spans="1:8" ht="18" customHeight="1">
      <c r="A66" s="13"/>
      <c r="B66" s="75" t="s">
        <v>353</v>
      </c>
      <c r="C66" s="63"/>
      <c r="E66" s="107" t="b">
        <v>0</v>
      </c>
      <c r="F66" s="107">
        <f t="shared" si="1"/>
        <v>1</v>
      </c>
      <c r="G66" s="108"/>
      <c r="H66" s="64"/>
    </row>
    <row r="67" spans="1:8" ht="18" customHeight="1">
      <c r="A67" s="13"/>
      <c r="B67" s="75" t="s">
        <v>198</v>
      </c>
      <c r="C67" s="63"/>
      <c r="E67" s="107" t="b">
        <v>0</v>
      </c>
      <c r="F67" s="107">
        <f t="shared" si="1"/>
        <v>1</v>
      </c>
      <c r="G67" s="108"/>
      <c r="H67" s="64"/>
    </row>
    <row r="68" spans="1:8" ht="18" customHeight="1">
      <c r="A68" s="13"/>
      <c r="B68" s="75" t="s">
        <v>197</v>
      </c>
      <c r="C68" s="63"/>
      <c r="E68" s="107" t="b">
        <v>0</v>
      </c>
      <c r="F68" s="107">
        <f t="shared" si="1"/>
        <v>1</v>
      </c>
      <c r="G68" s="108"/>
      <c r="H68" s="64"/>
    </row>
    <row r="69" spans="1:8" ht="54.75" customHeight="1">
      <c r="A69" s="13"/>
      <c r="B69" s="208" t="s">
        <v>354</v>
      </c>
      <c r="C69" s="63"/>
      <c r="E69" s="107" t="b">
        <v>0</v>
      </c>
      <c r="F69" s="107">
        <f t="shared" si="1"/>
        <v>1</v>
      </c>
      <c r="G69" s="108"/>
      <c r="H69" s="64"/>
    </row>
    <row r="70" spans="1:8" ht="15" customHeight="1">
      <c r="A70" s="13"/>
      <c r="B70" s="53"/>
      <c r="E70" s="107"/>
      <c r="F70" s="107"/>
      <c r="G70" s="108"/>
      <c r="H70" s="64"/>
    </row>
    <row r="71" spans="1:8" ht="15" customHeight="1">
      <c r="A71" s="49" t="s">
        <v>0</v>
      </c>
      <c r="B71" s="62"/>
      <c r="E71" s="107">
        <f>COUNTA(F64:F70)</f>
        <v>6</v>
      </c>
      <c r="F71" s="107">
        <f>COUNTA(F64:F70)*2-SUM(F64:F70)</f>
        <v>6</v>
      </c>
      <c r="G71" s="108"/>
      <c r="H71" s="64"/>
    </row>
    <row r="72" spans="1:8" ht="18" customHeight="1">
      <c r="A72" s="13"/>
      <c r="B72" s="75" t="s">
        <v>202</v>
      </c>
      <c r="C72" s="63"/>
      <c r="E72" s="107" t="b">
        <v>0</v>
      </c>
      <c r="F72" s="107">
        <f>E72+1</f>
        <v>1</v>
      </c>
      <c r="G72" s="108"/>
      <c r="H72" s="64"/>
    </row>
    <row r="73" spans="1:8" ht="18" customHeight="1">
      <c r="A73" s="13"/>
      <c r="B73" s="75" t="s">
        <v>201</v>
      </c>
      <c r="C73" s="63"/>
      <c r="E73" s="107" t="b">
        <v>0</v>
      </c>
      <c r="F73" s="107">
        <f>E73+1</f>
        <v>1</v>
      </c>
      <c r="G73" s="108"/>
      <c r="H73" s="64"/>
    </row>
    <row r="74" spans="1:8" ht="18" customHeight="1">
      <c r="A74" s="13"/>
      <c r="B74" s="75" t="s">
        <v>200</v>
      </c>
      <c r="C74" s="63"/>
      <c r="E74" s="107" t="b">
        <v>0</v>
      </c>
      <c r="F74" s="107">
        <f>E74+1</f>
        <v>1</v>
      </c>
      <c r="G74" s="108"/>
      <c r="H74" s="64"/>
    </row>
    <row r="75" spans="1:8" ht="18" customHeight="1">
      <c r="A75" s="13"/>
      <c r="B75" s="75" t="s">
        <v>199</v>
      </c>
      <c r="C75" s="63"/>
      <c r="E75" s="107" t="b">
        <v>0</v>
      </c>
      <c r="F75" s="107">
        <f>E75+1</f>
        <v>1</v>
      </c>
      <c r="G75" s="108"/>
      <c r="H75" s="64"/>
    </row>
    <row r="76" spans="1:8" ht="12.75">
      <c r="A76" s="53" t="s">
        <v>40</v>
      </c>
      <c r="B76" s="67"/>
      <c r="E76" s="107">
        <f>COUNTA(F72:F75)</f>
        <v>4</v>
      </c>
      <c r="F76" s="107">
        <f>COUNTA(F72:F75)*2-SUM(F72:F75)</f>
        <v>4</v>
      </c>
      <c r="G76" s="108"/>
      <c r="H76" s="64"/>
    </row>
    <row r="77" spans="1:8" ht="15" customHeight="1">
      <c r="A77" s="51"/>
      <c r="B77" s="62"/>
      <c r="E77" s="107"/>
      <c r="F77" s="107"/>
      <c r="G77" s="108"/>
      <c r="H77" s="64"/>
    </row>
    <row r="78" spans="1:8" ht="15" customHeight="1">
      <c r="A78" s="47" t="s">
        <v>9</v>
      </c>
      <c r="B78" s="48" t="s">
        <v>203</v>
      </c>
      <c r="C78" s="25" t="s">
        <v>33</v>
      </c>
      <c r="E78" s="107" t="s">
        <v>38</v>
      </c>
      <c r="F78" s="107"/>
      <c r="G78" s="108"/>
      <c r="H78" s="64"/>
    </row>
    <row r="79" spans="1:8" s="11" customFormat="1" ht="18" customHeight="1">
      <c r="A79" s="77" t="s">
        <v>3</v>
      </c>
      <c r="B79" s="79"/>
      <c r="E79" s="107" t="s">
        <v>39</v>
      </c>
      <c r="F79" s="107">
        <v>1</v>
      </c>
      <c r="G79" s="112"/>
      <c r="H79" s="81"/>
    </row>
    <row r="80" spans="1:8" ht="37.5" customHeight="1">
      <c r="A80" s="51"/>
      <c r="B80" s="53" t="s">
        <v>333</v>
      </c>
      <c r="E80" s="107" t="s">
        <v>37</v>
      </c>
      <c r="F80" s="107"/>
      <c r="G80" s="108"/>
      <c r="H80" s="64"/>
    </row>
    <row r="81" spans="1:8" ht="15" customHeight="1">
      <c r="A81" s="49" t="s">
        <v>4</v>
      </c>
      <c r="B81" s="62"/>
      <c r="E81" s="107"/>
      <c r="F81" s="107"/>
      <c r="G81" s="108"/>
      <c r="H81" s="64"/>
    </row>
    <row r="82" spans="1:8" ht="18" customHeight="1">
      <c r="A82" s="13"/>
      <c r="B82" s="75" t="s">
        <v>355</v>
      </c>
      <c r="C82" s="63"/>
      <c r="E82" s="107" t="b">
        <v>0</v>
      </c>
      <c r="F82" s="107">
        <f>E82+1</f>
        <v>1</v>
      </c>
      <c r="G82" s="108"/>
      <c r="H82" s="64"/>
    </row>
    <row r="83" spans="1:8" ht="33" customHeight="1">
      <c r="A83" s="13"/>
      <c r="B83" s="75" t="s">
        <v>205</v>
      </c>
      <c r="C83" s="63"/>
      <c r="E83" s="107" t="b">
        <v>0</v>
      </c>
      <c r="F83" s="107">
        <f>E83+1</f>
        <v>1</v>
      </c>
      <c r="G83" s="108"/>
      <c r="H83" s="64"/>
    </row>
    <row r="84" spans="1:8" ht="18" customHeight="1">
      <c r="A84" s="13"/>
      <c r="B84" s="80" t="s">
        <v>204</v>
      </c>
      <c r="C84" s="63"/>
      <c r="E84" s="107" t="b">
        <v>0</v>
      </c>
      <c r="F84" s="107">
        <f>E84+1</f>
        <v>1</v>
      </c>
      <c r="G84" s="108"/>
      <c r="H84" s="64"/>
    </row>
    <row r="85" spans="1:8" ht="15" customHeight="1">
      <c r="A85" s="9"/>
      <c r="B85" s="52" t="s">
        <v>14</v>
      </c>
      <c r="D85" s="20"/>
      <c r="E85" s="107"/>
      <c r="F85" s="107"/>
      <c r="G85" s="108"/>
      <c r="H85" s="64"/>
    </row>
    <row r="86" spans="1:8" ht="12.75">
      <c r="A86" s="53"/>
      <c r="B86" s="69"/>
      <c r="D86" s="20"/>
      <c r="E86" s="107"/>
      <c r="F86" s="107"/>
      <c r="G86" s="108"/>
      <c r="H86" s="108">
        <f>IF(COUNTA(B86)=0,1,0)</f>
        <v>1</v>
      </c>
    </row>
    <row r="87" spans="1:8" ht="15" customHeight="1">
      <c r="A87" s="13"/>
      <c r="B87" s="53"/>
      <c r="E87" s="107"/>
      <c r="F87" s="107"/>
      <c r="G87" s="108"/>
      <c r="H87" s="64"/>
    </row>
    <row r="88" spans="1:8" ht="15" customHeight="1">
      <c r="A88" s="49" t="s">
        <v>0</v>
      </c>
      <c r="B88" s="62"/>
      <c r="E88" s="107">
        <f>COUNTA(F82:F87)</f>
        <v>3</v>
      </c>
      <c r="F88" s="107">
        <f>COUNTA(F82:F87)*2-SUM(F82:F87)</f>
        <v>3</v>
      </c>
      <c r="G88" s="108"/>
      <c r="H88" s="64"/>
    </row>
    <row r="89" spans="1:8" ht="18" customHeight="1">
      <c r="A89" s="13"/>
      <c r="B89" s="75" t="s">
        <v>202</v>
      </c>
      <c r="C89" s="63"/>
      <c r="E89" s="107" t="b">
        <v>0</v>
      </c>
      <c r="F89" s="107">
        <f>E89+1</f>
        <v>1</v>
      </c>
      <c r="G89" s="108"/>
      <c r="H89" s="64"/>
    </row>
    <row r="90" spans="1:8" ht="18" customHeight="1">
      <c r="A90" s="13"/>
      <c r="B90" s="75" t="s">
        <v>207</v>
      </c>
      <c r="C90" s="63"/>
      <c r="E90" s="107" t="b">
        <v>0</v>
      </c>
      <c r="F90" s="107">
        <f>E90+1</f>
        <v>1</v>
      </c>
      <c r="G90" s="108"/>
      <c r="H90" s="64"/>
    </row>
    <row r="91" spans="1:8" ht="18" customHeight="1">
      <c r="A91" s="13"/>
      <c r="B91" s="75" t="s">
        <v>206</v>
      </c>
      <c r="C91" s="63"/>
      <c r="E91" s="107" t="b">
        <v>0</v>
      </c>
      <c r="F91" s="107">
        <f>E91+1</f>
        <v>1</v>
      </c>
      <c r="G91" s="108"/>
      <c r="H91" s="64"/>
    </row>
    <row r="92" spans="1:8" ht="12.75">
      <c r="A92" s="53" t="s">
        <v>40</v>
      </c>
      <c r="B92" s="67"/>
      <c r="E92" s="107">
        <f>COUNTA(F89:F91)</f>
        <v>3</v>
      </c>
      <c r="F92" s="107">
        <f>COUNTA(F89:F91)*2-SUM(F89:F91)</f>
        <v>3</v>
      </c>
      <c r="G92" s="108"/>
      <c r="H92" s="64"/>
    </row>
    <row r="93" spans="1:8" ht="15" customHeight="1">
      <c r="A93" s="51"/>
      <c r="B93" s="62"/>
      <c r="E93" s="107"/>
      <c r="F93" s="107"/>
      <c r="G93" s="108"/>
      <c r="H93" s="64"/>
    </row>
    <row r="94" spans="1:8" ht="27" customHeight="1">
      <c r="A94" s="47" t="s">
        <v>10</v>
      </c>
      <c r="B94" s="48" t="s">
        <v>208</v>
      </c>
      <c r="C94" s="25" t="s">
        <v>33</v>
      </c>
      <c r="E94" s="107" t="s">
        <v>38</v>
      </c>
      <c r="F94" s="107"/>
      <c r="G94" s="108"/>
      <c r="H94" s="64"/>
    </row>
    <row r="95" spans="1:8" s="11" customFormat="1" ht="18" customHeight="1">
      <c r="A95" s="77" t="s">
        <v>3</v>
      </c>
      <c r="B95" s="79"/>
      <c r="E95" s="107" t="s">
        <v>39</v>
      </c>
      <c r="F95" s="107">
        <v>1</v>
      </c>
      <c r="G95" s="112"/>
      <c r="H95" s="81"/>
    </row>
    <row r="96" spans="1:8" ht="15" customHeight="1">
      <c r="A96" s="51"/>
      <c r="B96" s="53" t="s">
        <v>209</v>
      </c>
      <c r="E96" s="107" t="s">
        <v>37</v>
      </c>
      <c r="F96" s="107"/>
      <c r="G96" s="108"/>
      <c r="H96" s="64"/>
    </row>
    <row r="97" spans="1:8" ht="15" customHeight="1">
      <c r="A97" s="49" t="s">
        <v>4</v>
      </c>
      <c r="B97" s="62"/>
      <c r="E97" s="107"/>
      <c r="F97" s="107"/>
      <c r="G97" s="108"/>
      <c r="H97" s="64"/>
    </row>
    <row r="98" spans="1:8" ht="33" customHeight="1">
      <c r="A98" s="13"/>
      <c r="B98" s="198" t="s">
        <v>211</v>
      </c>
      <c r="C98" s="63"/>
      <c r="E98" s="107" t="b">
        <v>0</v>
      </c>
      <c r="F98" s="107">
        <f>E98+1</f>
        <v>1</v>
      </c>
      <c r="G98" s="108"/>
      <c r="H98" s="64"/>
    </row>
    <row r="99" spans="1:8" ht="18" customHeight="1">
      <c r="A99" s="13"/>
      <c r="B99" s="198" t="s">
        <v>210</v>
      </c>
      <c r="C99" s="63"/>
      <c r="E99" s="107" t="b">
        <v>0</v>
      </c>
      <c r="F99" s="107">
        <f>E99+1</f>
        <v>1</v>
      </c>
      <c r="G99" s="108"/>
      <c r="H99" s="64"/>
    </row>
    <row r="100" spans="1:8" ht="15" customHeight="1">
      <c r="A100" s="13"/>
      <c r="B100" s="53"/>
      <c r="E100" s="107"/>
      <c r="F100" s="107"/>
      <c r="G100" s="108"/>
      <c r="H100" s="64"/>
    </row>
    <row r="101" spans="1:8" ht="15" customHeight="1">
      <c r="A101" s="49" t="s">
        <v>0</v>
      </c>
      <c r="B101" s="62"/>
      <c r="E101" s="107">
        <f>COUNTA(F98:F99)</f>
        <v>2</v>
      </c>
      <c r="F101" s="107">
        <f>COUNTA(F98:F100)*2-SUM(F98:F100)</f>
        <v>2</v>
      </c>
      <c r="G101" s="108"/>
      <c r="H101" s="64"/>
    </row>
    <row r="102" spans="1:8" ht="18" customHeight="1">
      <c r="A102" s="13"/>
      <c r="B102" s="198" t="s">
        <v>213</v>
      </c>
      <c r="C102" s="63"/>
      <c r="E102" s="107" t="b">
        <v>0</v>
      </c>
      <c r="F102" s="107">
        <f>E102+1</f>
        <v>1</v>
      </c>
      <c r="G102" s="108"/>
      <c r="H102" s="64"/>
    </row>
    <row r="103" spans="1:8" ht="18" customHeight="1">
      <c r="A103" s="13"/>
      <c r="B103" s="198" t="s">
        <v>212</v>
      </c>
      <c r="C103" s="63"/>
      <c r="E103" s="107" t="b">
        <v>0</v>
      </c>
      <c r="F103" s="107">
        <f>E103+1</f>
        <v>1</v>
      </c>
      <c r="G103" s="108"/>
      <c r="H103" s="64"/>
    </row>
    <row r="104" spans="1:8" ht="12.75">
      <c r="A104" s="53" t="s">
        <v>40</v>
      </c>
      <c r="B104" s="67"/>
      <c r="E104" s="107">
        <f>COUNTA(F102:F103)</f>
        <v>2</v>
      </c>
      <c r="F104" s="107">
        <f>COUNTA(F102:F103)*2-SUM(F102:F103)</f>
        <v>2</v>
      </c>
      <c r="G104" s="108"/>
      <c r="H104" s="64"/>
    </row>
    <row r="105" spans="1:8" ht="15" customHeight="1">
      <c r="A105" s="51"/>
      <c r="B105" s="62"/>
      <c r="E105" s="107"/>
      <c r="F105" s="107"/>
      <c r="G105" s="108"/>
      <c r="H105" s="64"/>
    </row>
    <row r="106" spans="1:8" ht="27" customHeight="1">
      <c r="A106" s="47" t="s">
        <v>214</v>
      </c>
      <c r="B106" s="48" t="s">
        <v>322</v>
      </c>
      <c r="C106" s="25" t="s">
        <v>33</v>
      </c>
      <c r="E106" s="107" t="s">
        <v>38</v>
      </c>
      <c r="F106" s="107"/>
      <c r="G106" s="108"/>
      <c r="H106" s="64"/>
    </row>
    <row r="107" spans="1:8" s="11" customFormat="1" ht="18" customHeight="1">
      <c r="A107" s="77" t="s">
        <v>3</v>
      </c>
      <c r="B107" s="79"/>
      <c r="E107" s="107" t="s">
        <v>39</v>
      </c>
      <c r="F107" s="107">
        <v>1</v>
      </c>
      <c r="G107" s="112"/>
      <c r="H107" s="81"/>
    </row>
    <row r="108" spans="1:8" ht="22.5">
      <c r="A108" s="51"/>
      <c r="B108" s="58" t="s">
        <v>215</v>
      </c>
      <c r="E108" s="107" t="s">
        <v>37</v>
      </c>
      <c r="F108" s="107"/>
      <c r="G108" s="108"/>
      <c r="H108" s="64"/>
    </row>
    <row r="109" spans="1:8" ht="15" customHeight="1">
      <c r="A109" s="9"/>
      <c r="B109" s="52" t="s">
        <v>14</v>
      </c>
      <c r="E109" s="107"/>
      <c r="F109" s="107"/>
      <c r="G109" s="108"/>
      <c r="H109" s="64"/>
    </row>
    <row r="110" spans="1:8" ht="12.75">
      <c r="A110" s="53"/>
      <c r="B110" s="69"/>
      <c r="E110" s="107"/>
      <c r="F110" s="107"/>
      <c r="G110" s="108">
        <f>IF(COUNTA(B110)=0,1,0)</f>
        <v>1</v>
      </c>
      <c r="H110" s="64"/>
    </row>
    <row r="111" spans="1:8" ht="15" customHeight="1">
      <c r="A111" s="49" t="s">
        <v>4</v>
      </c>
      <c r="B111" s="62"/>
      <c r="E111" s="107"/>
      <c r="F111" s="107"/>
      <c r="G111" s="108"/>
      <c r="H111" s="64"/>
    </row>
    <row r="112" spans="1:8" ht="18" customHeight="1">
      <c r="A112" s="13"/>
      <c r="B112" s="205" t="s">
        <v>303</v>
      </c>
      <c r="C112" s="63"/>
      <c r="E112" s="107" t="b">
        <v>0</v>
      </c>
      <c r="F112" s="107">
        <f>E112+1</f>
        <v>1</v>
      </c>
      <c r="G112" s="108"/>
      <c r="H112" s="64"/>
    </row>
    <row r="113" spans="1:8" ht="18" customHeight="1">
      <c r="A113" s="13"/>
      <c r="B113" s="198" t="s">
        <v>216</v>
      </c>
      <c r="C113" s="63"/>
      <c r="E113" s="107" t="b">
        <v>0</v>
      </c>
      <c r="F113" s="107">
        <f>E113+1</f>
        <v>1</v>
      </c>
      <c r="G113" s="108"/>
      <c r="H113" s="64"/>
    </row>
    <row r="114" spans="1:8" ht="18" customHeight="1">
      <c r="A114" s="13"/>
      <c r="B114" s="198" t="s">
        <v>217</v>
      </c>
      <c r="C114" s="63"/>
      <c r="E114" s="107" t="b">
        <v>0</v>
      </c>
      <c r="F114" s="107">
        <f>E114+1</f>
        <v>1</v>
      </c>
      <c r="G114" s="108"/>
      <c r="H114" s="64"/>
    </row>
    <row r="115" spans="1:8" ht="33" customHeight="1">
      <c r="A115" s="13"/>
      <c r="B115" s="205" t="s">
        <v>218</v>
      </c>
      <c r="C115" s="63"/>
      <c r="E115" s="107" t="b">
        <v>0</v>
      </c>
      <c r="F115" s="107">
        <f>E115+1</f>
        <v>1</v>
      </c>
      <c r="G115" s="108"/>
      <c r="H115" s="64"/>
    </row>
    <row r="116" spans="1:8" ht="15" customHeight="1">
      <c r="A116" s="13"/>
      <c r="B116" s="53"/>
      <c r="E116" s="107"/>
      <c r="F116" s="107"/>
      <c r="G116" s="108"/>
      <c r="H116" s="64"/>
    </row>
    <row r="117" spans="1:8" ht="15" customHeight="1">
      <c r="A117" s="49" t="s">
        <v>0</v>
      </c>
      <c r="B117" s="62"/>
      <c r="E117" s="107">
        <f>COUNTA(F112:F115)</f>
        <v>4</v>
      </c>
      <c r="F117" s="107">
        <f>COUNTA(F112:F116)*2-SUM(F112:F116)</f>
        <v>4</v>
      </c>
      <c r="G117" s="108"/>
      <c r="H117" s="64"/>
    </row>
    <row r="118" spans="1:8" ht="18" customHeight="1">
      <c r="A118" s="13"/>
      <c r="B118" s="208" t="s">
        <v>356</v>
      </c>
      <c r="C118" s="63"/>
      <c r="E118" s="107" t="b">
        <v>0</v>
      </c>
      <c r="F118" s="107">
        <f>E118+1</f>
        <v>1</v>
      </c>
      <c r="G118" s="108"/>
      <c r="H118" s="64"/>
    </row>
    <row r="119" spans="1:8" ht="18" customHeight="1">
      <c r="A119" s="13"/>
      <c r="B119" s="198" t="s">
        <v>219</v>
      </c>
      <c r="C119" s="63"/>
      <c r="E119" s="107" t="b">
        <v>0</v>
      </c>
      <c r="F119" s="107">
        <f>E119+1</f>
        <v>1</v>
      </c>
      <c r="G119" s="108"/>
      <c r="H119" s="64"/>
    </row>
    <row r="120" spans="1:8" ht="18" customHeight="1">
      <c r="A120" s="13"/>
      <c r="B120" s="198" t="s">
        <v>220</v>
      </c>
      <c r="C120" s="63"/>
      <c r="E120" s="107" t="b">
        <v>0</v>
      </c>
      <c r="F120" s="107">
        <f>E120+1</f>
        <v>1</v>
      </c>
      <c r="G120" s="108"/>
      <c r="H120" s="64"/>
    </row>
    <row r="121" spans="1:8" ht="12.75">
      <c r="A121" s="53" t="s">
        <v>40</v>
      </c>
      <c r="B121" s="67"/>
      <c r="E121" s="107">
        <f>COUNTA(F118:F120)</f>
        <v>3</v>
      </c>
      <c r="F121" s="107">
        <f>COUNTA(F118:F120)*2-SUM(F118:F120)</f>
        <v>3</v>
      </c>
      <c r="G121" s="108"/>
      <c r="H121" s="64"/>
    </row>
    <row r="122" spans="1:8" ht="15" customHeight="1">
      <c r="A122" s="51"/>
      <c r="B122" s="62"/>
      <c r="E122" s="107"/>
      <c r="F122" s="107"/>
      <c r="G122" s="108"/>
      <c r="H122" s="64"/>
    </row>
    <row r="123" spans="1:8" s="11" customFormat="1" ht="18" customHeight="1">
      <c r="A123" s="201" t="s">
        <v>221</v>
      </c>
      <c r="B123" s="202" t="s">
        <v>229</v>
      </c>
      <c r="C123" s="25" t="s">
        <v>33</v>
      </c>
      <c r="E123" s="107" t="s">
        <v>38</v>
      </c>
      <c r="F123" s="107"/>
      <c r="G123" s="112"/>
      <c r="H123" s="81"/>
    </row>
    <row r="124" spans="1:8" s="11" customFormat="1" ht="18" customHeight="1">
      <c r="A124" s="77" t="s">
        <v>3</v>
      </c>
      <c r="B124" s="79"/>
      <c r="E124" s="107" t="s">
        <v>39</v>
      </c>
      <c r="F124" s="107">
        <v>1</v>
      </c>
      <c r="G124" s="112"/>
      <c r="H124" s="81"/>
    </row>
    <row r="125" spans="1:8" ht="22.5">
      <c r="A125" s="51"/>
      <c r="B125" s="53" t="s">
        <v>222</v>
      </c>
      <c r="E125" s="107" t="s">
        <v>37</v>
      </c>
      <c r="F125" s="107"/>
      <c r="G125" s="108"/>
      <c r="H125" s="64"/>
    </row>
    <row r="126" spans="1:8" ht="15" customHeight="1">
      <c r="A126" s="49" t="s">
        <v>4</v>
      </c>
      <c r="B126" s="62"/>
      <c r="E126" s="107"/>
      <c r="F126" s="107"/>
      <c r="G126" s="108"/>
      <c r="H126" s="64"/>
    </row>
    <row r="127" spans="1:8" ht="18" customHeight="1">
      <c r="A127" s="13"/>
      <c r="B127" s="198" t="s">
        <v>223</v>
      </c>
      <c r="C127" s="63"/>
      <c r="E127" s="107" t="b">
        <v>0</v>
      </c>
      <c r="F127" s="107">
        <f>E127+1</f>
        <v>1</v>
      </c>
      <c r="G127" s="108"/>
      <c r="H127" s="64"/>
    </row>
    <row r="128" spans="1:8" ht="33" customHeight="1">
      <c r="A128" s="13"/>
      <c r="B128" s="198" t="s">
        <v>224</v>
      </c>
      <c r="C128" s="63"/>
      <c r="E128" s="107" t="b">
        <v>0</v>
      </c>
      <c r="F128" s="107">
        <f>E128+1</f>
        <v>1</v>
      </c>
      <c r="G128" s="108"/>
      <c r="H128" s="64"/>
    </row>
    <row r="129" spans="1:8" ht="18" customHeight="1">
      <c r="A129" s="13"/>
      <c r="B129" s="198" t="s">
        <v>225</v>
      </c>
      <c r="C129" s="63"/>
      <c r="E129" s="107" t="b">
        <v>0</v>
      </c>
      <c r="F129" s="107">
        <f>E129+1</f>
        <v>1</v>
      </c>
      <c r="G129" s="108"/>
      <c r="H129" s="64"/>
    </row>
    <row r="130" spans="1:8" ht="18" customHeight="1">
      <c r="A130" s="13"/>
      <c r="B130" s="198" t="s">
        <v>226</v>
      </c>
      <c r="C130" s="63"/>
      <c r="E130" s="107" t="b">
        <v>0</v>
      </c>
      <c r="F130" s="107">
        <f>E130+1</f>
        <v>1</v>
      </c>
      <c r="G130" s="108"/>
      <c r="H130" s="64"/>
    </row>
    <row r="131" spans="1:8" ht="15" customHeight="1">
      <c r="A131" s="13"/>
      <c r="B131" s="53"/>
      <c r="E131" s="107"/>
      <c r="F131" s="107"/>
      <c r="G131" s="108"/>
      <c r="H131" s="64"/>
    </row>
    <row r="132" spans="1:8" ht="15" customHeight="1">
      <c r="A132" s="49" t="s">
        <v>0</v>
      </c>
      <c r="B132" s="62"/>
      <c r="E132" s="107">
        <f>COUNTA(F127:F130)</f>
        <v>4</v>
      </c>
      <c r="F132" s="107">
        <f>COUNTA(F127:F131)*2-SUM(F127:F131)</f>
        <v>4</v>
      </c>
      <c r="G132" s="108"/>
      <c r="H132" s="64"/>
    </row>
    <row r="133" spans="1:8" ht="18" customHeight="1">
      <c r="A133" s="13"/>
      <c r="B133" s="198" t="s">
        <v>228</v>
      </c>
      <c r="C133" s="63"/>
      <c r="E133" s="107" t="b">
        <v>0</v>
      </c>
      <c r="F133" s="107">
        <f>E133+1</f>
        <v>1</v>
      </c>
      <c r="G133" s="108"/>
      <c r="H133" s="64"/>
    </row>
    <row r="134" spans="1:8" ht="18" customHeight="1">
      <c r="A134" s="13"/>
      <c r="B134" s="198" t="s">
        <v>227</v>
      </c>
      <c r="C134" s="63"/>
      <c r="E134" s="107" t="b">
        <v>0</v>
      </c>
      <c r="F134" s="107">
        <f>E134+1</f>
        <v>1</v>
      </c>
      <c r="G134" s="108"/>
      <c r="H134" s="64"/>
    </row>
    <row r="135" spans="1:8" ht="12.75">
      <c r="A135" s="53" t="s">
        <v>40</v>
      </c>
      <c r="B135" s="67"/>
      <c r="E135" s="107">
        <f>COUNTA(F133:F134)</f>
        <v>2</v>
      </c>
      <c r="F135" s="107">
        <f>COUNTA(F133:F134)*2-SUM(F133:F134)</f>
        <v>2</v>
      </c>
      <c r="G135" s="108"/>
      <c r="H135" s="64"/>
    </row>
    <row r="136" spans="1:8" ht="15" customHeight="1">
      <c r="A136" s="51"/>
      <c r="B136" s="62"/>
      <c r="E136" s="107"/>
      <c r="F136" s="107"/>
      <c r="G136" s="108"/>
      <c r="H136" s="64"/>
    </row>
    <row r="137" spans="1:8" ht="12.75">
      <c r="A137" s="47" t="s">
        <v>11</v>
      </c>
      <c r="B137" s="48" t="s">
        <v>321</v>
      </c>
      <c r="C137" s="25" t="s">
        <v>33</v>
      </c>
      <c r="E137" s="107" t="s">
        <v>38</v>
      </c>
      <c r="F137" s="107"/>
      <c r="G137" s="108"/>
      <c r="H137" s="64"/>
    </row>
    <row r="138" spans="1:8" s="11" customFormat="1" ht="18" customHeight="1">
      <c r="A138" s="77" t="s">
        <v>3</v>
      </c>
      <c r="B138" s="79"/>
      <c r="E138" s="107" t="s">
        <v>39</v>
      </c>
      <c r="F138" s="107">
        <v>1</v>
      </c>
      <c r="G138" s="112"/>
      <c r="H138" s="81"/>
    </row>
    <row r="139" spans="1:8" ht="33.75">
      <c r="A139" s="51"/>
      <c r="B139" s="53" t="s">
        <v>230</v>
      </c>
      <c r="E139" s="107" t="s">
        <v>37</v>
      </c>
      <c r="F139" s="107"/>
      <c r="G139" s="108"/>
      <c r="H139" s="64"/>
    </row>
    <row r="140" spans="1:8" ht="12.75">
      <c r="A140" s="49" t="s">
        <v>4</v>
      </c>
      <c r="B140" s="62"/>
      <c r="E140" s="107"/>
      <c r="F140" s="107"/>
      <c r="G140" s="108"/>
      <c r="H140" s="64"/>
    </row>
    <row r="141" spans="1:8" ht="33" customHeight="1">
      <c r="A141" s="13"/>
      <c r="B141" s="200" t="s">
        <v>231</v>
      </c>
      <c r="C141" s="63"/>
      <c r="E141" s="107" t="b">
        <v>0</v>
      </c>
      <c r="F141" s="107">
        <f>E141+1</f>
        <v>1</v>
      </c>
      <c r="G141" s="108"/>
      <c r="H141" s="64"/>
    </row>
    <row r="142" spans="1:8" ht="154.5" customHeight="1">
      <c r="A142" s="13"/>
      <c r="B142" s="210" t="s">
        <v>372</v>
      </c>
      <c r="C142" s="63"/>
      <c r="E142" s="107" t="b">
        <v>0</v>
      </c>
      <c r="F142" s="107">
        <f>E142+1</f>
        <v>1</v>
      </c>
      <c r="G142" s="108"/>
      <c r="H142" s="64"/>
    </row>
    <row r="143" spans="1:8" ht="18" customHeight="1">
      <c r="A143" s="13"/>
      <c r="B143" s="206" t="s">
        <v>232</v>
      </c>
      <c r="C143" s="63"/>
      <c r="E143" s="107" t="b">
        <v>0</v>
      </c>
      <c r="F143" s="107">
        <f>E143+1</f>
        <v>1</v>
      </c>
      <c r="G143" s="108"/>
      <c r="H143" s="64"/>
    </row>
    <row r="144" spans="1:8" ht="15" customHeight="1">
      <c r="A144" s="9"/>
      <c r="B144" s="52" t="s">
        <v>14</v>
      </c>
      <c r="D144" s="20"/>
      <c r="E144" s="107"/>
      <c r="F144" s="107"/>
      <c r="G144" s="108"/>
      <c r="H144" s="64"/>
    </row>
    <row r="145" spans="1:8" ht="12.75">
      <c r="A145" s="53"/>
      <c r="B145" s="69"/>
      <c r="D145" s="20"/>
      <c r="E145" s="107"/>
      <c r="F145" s="107"/>
      <c r="G145" s="108"/>
      <c r="H145" s="108">
        <f>IF(COUNTA(B145)=0,1,0)</f>
        <v>1</v>
      </c>
    </row>
    <row r="146" spans="1:8" ht="12.75">
      <c r="A146" s="51"/>
      <c r="B146" s="53"/>
      <c r="E146" s="107"/>
      <c r="F146" s="107"/>
      <c r="G146" s="108"/>
      <c r="H146" s="64"/>
    </row>
    <row r="147" spans="1:8" ht="12.75">
      <c r="A147" s="49" t="s">
        <v>0</v>
      </c>
      <c r="B147" s="62"/>
      <c r="E147" s="107">
        <f>COUNTA(F141:F146)</f>
        <v>3</v>
      </c>
      <c r="F147" s="107">
        <f>COUNTA(F141:F146)*2-SUM(F141:F146)</f>
        <v>3</v>
      </c>
      <c r="G147" s="108"/>
      <c r="H147" s="64"/>
    </row>
    <row r="148" spans="1:8" ht="18" customHeight="1">
      <c r="A148" s="13"/>
      <c r="B148" s="200" t="s">
        <v>233</v>
      </c>
      <c r="C148" s="63"/>
      <c r="E148" s="107" t="b">
        <v>0</v>
      </c>
      <c r="F148" s="107">
        <f>E148+1</f>
        <v>1</v>
      </c>
      <c r="G148" s="108"/>
      <c r="H148" s="64"/>
    </row>
    <row r="149" spans="1:8" ht="18" customHeight="1">
      <c r="A149" s="13"/>
      <c r="B149" s="200" t="s">
        <v>234</v>
      </c>
      <c r="C149" s="63"/>
      <c r="E149" s="107" t="b">
        <v>0</v>
      </c>
      <c r="F149" s="107">
        <f>E149+1</f>
        <v>1</v>
      </c>
      <c r="G149" s="108"/>
      <c r="H149" s="64"/>
    </row>
    <row r="150" spans="1:8" ht="18" customHeight="1">
      <c r="A150" s="13"/>
      <c r="B150" s="200" t="s">
        <v>235</v>
      </c>
      <c r="C150" s="63"/>
      <c r="E150" s="107" t="b">
        <v>0</v>
      </c>
      <c r="F150" s="107">
        <f>E150+1</f>
        <v>1</v>
      </c>
      <c r="G150" s="108"/>
      <c r="H150" s="64"/>
    </row>
    <row r="151" spans="1:8" ht="12.75">
      <c r="A151" s="53" t="s">
        <v>40</v>
      </c>
      <c r="B151" s="67"/>
      <c r="E151" s="107">
        <f>COUNTA(F148:F150)</f>
        <v>3</v>
      </c>
      <c r="F151" s="107">
        <f>COUNTA(F148:F150)*2-SUM(F148:F150)</f>
        <v>3</v>
      </c>
      <c r="G151" s="108"/>
      <c r="H151" s="64"/>
    </row>
    <row r="152" spans="1:8" ht="12.75">
      <c r="A152" s="51"/>
      <c r="B152" s="62"/>
      <c r="E152" s="107"/>
      <c r="F152" s="107"/>
      <c r="G152" s="108"/>
      <c r="H152" s="64"/>
    </row>
    <row r="153" spans="1:8" ht="22.5">
      <c r="A153" s="47" t="s">
        <v>12</v>
      </c>
      <c r="B153" s="48" t="s">
        <v>236</v>
      </c>
      <c r="C153" s="25" t="s">
        <v>33</v>
      </c>
      <c r="E153" s="107" t="s">
        <v>38</v>
      </c>
      <c r="F153" s="107"/>
      <c r="G153" s="108"/>
      <c r="H153" s="64"/>
    </row>
    <row r="154" spans="1:8" s="11" customFormat="1" ht="18" customHeight="1">
      <c r="A154" s="77" t="s">
        <v>3</v>
      </c>
      <c r="B154" s="79"/>
      <c r="E154" s="107" t="s">
        <v>39</v>
      </c>
      <c r="F154" s="107">
        <v>1</v>
      </c>
      <c r="G154" s="112"/>
      <c r="H154" s="81"/>
    </row>
    <row r="155" spans="1:8" ht="33.75">
      <c r="A155" s="51"/>
      <c r="B155" s="53" t="s">
        <v>237</v>
      </c>
      <c r="E155" s="107" t="s">
        <v>37</v>
      </c>
      <c r="F155" s="107"/>
      <c r="G155" s="108"/>
      <c r="H155" s="64"/>
    </row>
    <row r="156" spans="1:8" ht="12.75">
      <c r="A156" s="49" t="s">
        <v>4</v>
      </c>
      <c r="B156" s="62"/>
      <c r="E156" s="107" t="s">
        <v>141</v>
      </c>
      <c r="F156" s="107"/>
      <c r="G156" s="108"/>
      <c r="H156" s="64"/>
    </row>
    <row r="157" spans="1:8" ht="33" customHeight="1">
      <c r="A157" s="13"/>
      <c r="B157" s="75" t="s">
        <v>238</v>
      </c>
      <c r="C157" s="63"/>
      <c r="E157" s="107" t="b">
        <v>0</v>
      </c>
      <c r="F157" s="107">
        <f>E157+1</f>
        <v>1</v>
      </c>
      <c r="G157" s="108"/>
      <c r="H157" s="64"/>
    </row>
    <row r="158" spans="1:8" ht="33" customHeight="1">
      <c r="A158" s="13"/>
      <c r="B158" s="75" t="s">
        <v>239</v>
      </c>
      <c r="C158" s="63"/>
      <c r="E158" s="107" t="b">
        <v>0</v>
      </c>
      <c r="F158" s="107">
        <f>E158+1</f>
        <v>1</v>
      </c>
      <c r="G158" s="108"/>
      <c r="H158" s="64"/>
    </row>
    <row r="159" spans="1:8" ht="18" customHeight="1">
      <c r="A159" s="13"/>
      <c r="B159" s="75" t="s">
        <v>240</v>
      </c>
      <c r="C159" s="63"/>
      <c r="E159" s="107" t="b">
        <v>0</v>
      </c>
      <c r="F159" s="107">
        <f>E159+1</f>
        <v>1</v>
      </c>
      <c r="G159" s="108"/>
      <c r="H159" s="64"/>
    </row>
    <row r="160" spans="1:8" ht="33" customHeight="1">
      <c r="A160" s="13"/>
      <c r="B160" s="75" t="s">
        <v>241</v>
      </c>
      <c r="C160" s="63"/>
      <c r="E160" s="107" t="b">
        <v>0</v>
      </c>
      <c r="F160" s="107">
        <f>E160+1</f>
        <v>1</v>
      </c>
      <c r="G160" s="108"/>
      <c r="H160" s="64"/>
    </row>
    <row r="161" spans="1:8" ht="12.75">
      <c r="A161" s="51"/>
      <c r="B161" s="53"/>
      <c r="E161" s="107"/>
      <c r="F161" s="107"/>
      <c r="G161" s="108"/>
      <c r="H161" s="64"/>
    </row>
    <row r="162" spans="1:8" ht="12.75">
      <c r="A162" s="49" t="s">
        <v>0</v>
      </c>
      <c r="B162" s="62"/>
      <c r="E162" s="107">
        <f>COUNTA(F157:F161)</f>
        <v>4</v>
      </c>
      <c r="F162" s="107">
        <f>COUNTA(F157:F161)*2-SUM(F157:F161)</f>
        <v>4</v>
      </c>
      <c r="G162" s="108"/>
      <c r="H162" s="64"/>
    </row>
    <row r="163" spans="1:8" ht="18" customHeight="1">
      <c r="A163" s="13"/>
      <c r="B163" s="75" t="s">
        <v>242</v>
      </c>
      <c r="C163" s="63"/>
      <c r="E163" s="107" t="b">
        <v>0</v>
      </c>
      <c r="F163" s="107">
        <f>E163+1</f>
        <v>1</v>
      </c>
      <c r="G163" s="108"/>
      <c r="H163" s="64"/>
    </row>
    <row r="164" spans="1:8" ht="18" customHeight="1">
      <c r="A164" s="13"/>
      <c r="B164" s="75" t="s">
        <v>357</v>
      </c>
      <c r="C164" s="63"/>
      <c r="E164" s="107" t="b">
        <v>0</v>
      </c>
      <c r="F164" s="107">
        <f>E164+1</f>
        <v>1</v>
      </c>
      <c r="G164" s="108"/>
      <c r="H164" s="64"/>
    </row>
    <row r="165" spans="1:8" ht="12.75">
      <c r="A165" s="53" t="s">
        <v>40</v>
      </c>
      <c r="B165" s="67"/>
      <c r="E165" s="107">
        <f>COUNTA(F163:F164)</f>
        <v>2</v>
      </c>
      <c r="F165" s="107">
        <f>COUNTA(F163:F164)*2-SUM(F163:F164)</f>
        <v>2</v>
      </c>
      <c r="G165" s="108"/>
      <c r="H165" s="64"/>
    </row>
    <row r="166" spans="1:8" ht="12.75">
      <c r="A166" s="51"/>
      <c r="B166" s="155" t="s">
        <v>304</v>
      </c>
      <c r="E166" s="107"/>
      <c r="F166" s="107"/>
      <c r="G166" s="108"/>
      <c r="H166" s="64"/>
    </row>
    <row r="167" spans="1:8" ht="22.5">
      <c r="A167" s="47" t="s">
        <v>243</v>
      </c>
      <c r="B167" s="48" t="s">
        <v>244</v>
      </c>
      <c r="C167" s="25" t="s">
        <v>33</v>
      </c>
      <c r="E167" s="107" t="s">
        <v>38</v>
      </c>
      <c r="F167" s="107"/>
      <c r="G167" s="108"/>
      <c r="H167" s="64"/>
    </row>
    <row r="168" spans="1:8" s="11" customFormat="1" ht="18" customHeight="1">
      <c r="A168" s="77" t="s">
        <v>3</v>
      </c>
      <c r="B168" s="79"/>
      <c r="E168" s="107" t="s">
        <v>39</v>
      </c>
      <c r="F168" s="107">
        <v>1</v>
      </c>
      <c r="G168" s="112"/>
      <c r="H168" s="81"/>
    </row>
    <row r="169" spans="1:8" ht="45">
      <c r="A169" s="51"/>
      <c r="B169" s="53" t="s">
        <v>245</v>
      </c>
      <c r="E169" s="107" t="s">
        <v>37</v>
      </c>
      <c r="F169" s="107"/>
      <c r="G169" s="108"/>
      <c r="H169" s="64"/>
    </row>
    <row r="170" spans="1:8" ht="12.75">
      <c r="A170" s="49" t="s">
        <v>4</v>
      </c>
      <c r="B170" s="62"/>
      <c r="E170" s="107"/>
      <c r="F170" s="107"/>
      <c r="G170" s="108"/>
      <c r="H170" s="64"/>
    </row>
    <row r="171" spans="1:8" ht="76.5" customHeight="1">
      <c r="A171" s="13"/>
      <c r="B171" s="75" t="s">
        <v>246</v>
      </c>
      <c r="C171" s="63"/>
      <c r="E171" s="107" t="b">
        <v>0</v>
      </c>
      <c r="F171" s="107">
        <f>E171+1</f>
        <v>1</v>
      </c>
      <c r="G171" s="108"/>
      <c r="H171" s="64"/>
    </row>
    <row r="172" spans="1:8" ht="76.5" customHeight="1">
      <c r="A172" s="13"/>
      <c r="B172" s="75" t="s">
        <v>247</v>
      </c>
      <c r="C172" s="63"/>
      <c r="E172" s="107" t="b">
        <v>0</v>
      </c>
      <c r="F172" s="107">
        <f>E172+1</f>
        <v>1</v>
      </c>
      <c r="G172" s="108"/>
      <c r="H172" s="64"/>
    </row>
    <row r="173" spans="1:8" ht="109.5" customHeight="1">
      <c r="A173" s="13"/>
      <c r="B173" s="75" t="s">
        <v>360</v>
      </c>
      <c r="C173" s="63"/>
      <c r="E173" s="107" t="b">
        <v>0</v>
      </c>
      <c r="F173" s="107">
        <f>E173+1</f>
        <v>1</v>
      </c>
      <c r="G173" s="108"/>
      <c r="H173" s="64"/>
    </row>
    <row r="174" spans="1:8" ht="43.5" customHeight="1">
      <c r="A174" s="13"/>
      <c r="B174" s="209" t="s">
        <v>361</v>
      </c>
      <c r="C174" s="63"/>
      <c r="E174" s="107"/>
      <c r="F174" s="107"/>
      <c r="G174" s="108"/>
      <c r="H174" s="64"/>
    </row>
    <row r="175" spans="1:8" ht="12.75">
      <c r="A175" s="49" t="s">
        <v>0</v>
      </c>
      <c r="B175" s="62"/>
      <c r="E175" s="107">
        <f>COUNTA(F171:F173)</f>
        <v>3</v>
      </c>
      <c r="F175" s="107">
        <f>COUNTA(F171:F173)*2-SUM(F171:F173)</f>
        <v>3</v>
      </c>
      <c r="G175" s="108"/>
      <c r="H175" s="64"/>
    </row>
    <row r="176" spans="1:8" ht="18" customHeight="1">
      <c r="A176" s="13"/>
      <c r="B176" s="75" t="s">
        <v>248</v>
      </c>
      <c r="C176" s="63"/>
      <c r="E176" s="107" t="b">
        <v>0</v>
      </c>
      <c r="F176" s="107">
        <f>E176+1</f>
        <v>1</v>
      </c>
      <c r="G176" s="108"/>
      <c r="H176" s="64"/>
    </row>
    <row r="177" spans="1:8" ht="18" customHeight="1">
      <c r="A177" s="13"/>
      <c r="B177" s="75" t="s">
        <v>249</v>
      </c>
      <c r="C177" s="63"/>
      <c r="E177" s="107" t="b">
        <v>0</v>
      </c>
      <c r="F177" s="107">
        <f>E177+1</f>
        <v>1</v>
      </c>
      <c r="G177" s="108"/>
      <c r="H177" s="64"/>
    </row>
    <row r="178" spans="1:8" ht="12.75">
      <c r="A178" s="53" t="s">
        <v>40</v>
      </c>
      <c r="B178" s="67"/>
      <c r="E178" s="107">
        <f>COUNTA(F176:F177)</f>
        <v>2</v>
      </c>
      <c r="F178" s="107">
        <f>COUNTA(F176:F177)*2-SUM(F176:F177)</f>
        <v>2</v>
      </c>
      <c r="G178" s="108"/>
      <c r="H178" s="64"/>
    </row>
    <row r="179" spans="1:8" ht="12.75">
      <c r="A179" s="51"/>
      <c r="B179" s="62"/>
      <c r="E179" s="107"/>
      <c r="F179" s="107"/>
      <c r="G179" s="108"/>
      <c r="H179" s="64"/>
    </row>
    <row r="180" spans="1:8" ht="22.5">
      <c r="A180" s="47" t="s">
        <v>250</v>
      </c>
      <c r="B180" s="48" t="s">
        <v>251</v>
      </c>
      <c r="C180" s="25" t="s">
        <v>33</v>
      </c>
      <c r="E180" s="107" t="s">
        <v>38</v>
      </c>
      <c r="F180" s="107"/>
      <c r="G180" s="108"/>
      <c r="H180" s="64"/>
    </row>
    <row r="181" spans="1:8" s="11" customFormat="1" ht="18" customHeight="1">
      <c r="A181" s="77" t="s">
        <v>3</v>
      </c>
      <c r="B181" s="79"/>
      <c r="E181" s="107" t="s">
        <v>39</v>
      </c>
      <c r="F181" s="107">
        <v>1</v>
      </c>
      <c r="G181" s="112"/>
      <c r="H181" s="81"/>
    </row>
    <row r="182" spans="1:8" ht="22.5">
      <c r="A182" s="51"/>
      <c r="B182" s="53" t="s">
        <v>252</v>
      </c>
      <c r="E182" s="107" t="s">
        <v>37</v>
      </c>
      <c r="F182" s="107"/>
      <c r="G182" s="108"/>
      <c r="H182" s="64"/>
    </row>
    <row r="183" spans="1:8" ht="12.75">
      <c r="A183" s="49" t="s">
        <v>4</v>
      </c>
      <c r="B183" s="62"/>
      <c r="E183" s="107"/>
      <c r="F183" s="107"/>
      <c r="G183" s="108"/>
      <c r="H183" s="64"/>
    </row>
    <row r="184" spans="1:8" ht="18" customHeight="1">
      <c r="A184" s="13"/>
      <c r="B184" s="75" t="s">
        <v>253</v>
      </c>
      <c r="C184" s="63"/>
      <c r="E184" s="107" t="b">
        <v>0</v>
      </c>
      <c r="F184" s="107">
        <f>E184+1</f>
        <v>1</v>
      </c>
      <c r="G184" s="108"/>
      <c r="H184" s="64"/>
    </row>
    <row r="185" spans="1:8" ht="18" customHeight="1">
      <c r="A185" s="13"/>
      <c r="B185" s="75" t="s">
        <v>334</v>
      </c>
      <c r="C185" s="63"/>
      <c r="E185" s="107" t="b">
        <v>0</v>
      </c>
      <c r="F185" s="107">
        <f>E185+1</f>
        <v>1</v>
      </c>
      <c r="G185" s="108"/>
      <c r="H185" s="64"/>
    </row>
    <row r="186" spans="1:8" ht="18" customHeight="1">
      <c r="A186" s="13"/>
      <c r="B186" s="75" t="s">
        <v>254</v>
      </c>
      <c r="C186" s="63"/>
      <c r="E186" s="107" t="b">
        <v>0</v>
      </c>
      <c r="F186" s="107">
        <f>E186+1</f>
        <v>1</v>
      </c>
      <c r="G186" s="108"/>
      <c r="H186" s="64"/>
    </row>
    <row r="187" spans="1:8" ht="66" customHeight="1">
      <c r="A187" s="13"/>
      <c r="B187" s="80" t="s">
        <v>365</v>
      </c>
      <c r="C187" s="63"/>
      <c r="E187" s="107" t="b">
        <v>0</v>
      </c>
      <c r="F187" s="107">
        <f>E187+1</f>
        <v>1</v>
      </c>
      <c r="G187" s="108"/>
      <c r="H187" s="64"/>
    </row>
    <row r="188" spans="1:8" ht="15" customHeight="1">
      <c r="A188" s="9"/>
      <c r="B188" s="52" t="s">
        <v>14</v>
      </c>
      <c r="D188" s="20"/>
      <c r="E188" s="107"/>
      <c r="F188" s="107"/>
      <c r="G188" s="108"/>
      <c r="H188" s="64"/>
    </row>
    <row r="189" spans="1:8" ht="12.75">
      <c r="A189" s="53"/>
      <c r="B189" s="69"/>
      <c r="D189" s="20"/>
      <c r="E189" s="107"/>
      <c r="F189" s="107"/>
      <c r="G189" s="108"/>
      <c r="H189" s="108">
        <f>IF(COUNTA(B189)=0,1,0)</f>
        <v>1</v>
      </c>
    </row>
    <row r="190" spans="1:8" ht="12.75">
      <c r="A190" s="51"/>
      <c r="B190" s="53"/>
      <c r="E190" s="107"/>
      <c r="F190" s="107"/>
      <c r="G190" s="108"/>
      <c r="H190" s="64"/>
    </row>
    <row r="191" spans="1:8" ht="12.75">
      <c r="A191" s="49" t="s">
        <v>0</v>
      </c>
      <c r="B191" s="62"/>
      <c r="E191" s="107">
        <f>COUNTA(F184:F190)</f>
        <v>4</v>
      </c>
      <c r="F191" s="107">
        <f>COUNTA(F184:F190)*2-SUM(F184:F190)</f>
        <v>4</v>
      </c>
      <c r="G191" s="108"/>
      <c r="H191" s="64"/>
    </row>
    <row r="192" spans="1:8" ht="18" customHeight="1">
      <c r="A192" s="13"/>
      <c r="B192" s="75" t="s">
        <v>255</v>
      </c>
      <c r="C192" s="63"/>
      <c r="E192" s="107" t="b">
        <v>0</v>
      </c>
      <c r="F192" s="107">
        <f>E192+1</f>
        <v>1</v>
      </c>
      <c r="G192" s="108"/>
      <c r="H192" s="64"/>
    </row>
    <row r="193" spans="1:8" ht="18" customHeight="1">
      <c r="A193" s="13"/>
      <c r="B193" s="75" t="s">
        <v>366</v>
      </c>
      <c r="C193" s="63"/>
      <c r="E193" s="107" t="b">
        <v>0</v>
      </c>
      <c r="F193" s="107">
        <f>E193+1</f>
        <v>1</v>
      </c>
      <c r="G193" s="108"/>
      <c r="H193" s="64"/>
    </row>
    <row r="194" spans="1:8" ht="18" customHeight="1">
      <c r="A194" s="13"/>
      <c r="B194" s="75" t="s">
        <v>256</v>
      </c>
      <c r="C194" s="63"/>
      <c r="E194" s="107" t="b">
        <v>0</v>
      </c>
      <c r="F194" s="107">
        <f>E194+1</f>
        <v>1</v>
      </c>
      <c r="G194" s="108"/>
      <c r="H194" s="64"/>
    </row>
    <row r="195" spans="1:8" ht="12.75">
      <c r="A195" s="53" t="s">
        <v>40</v>
      </c>
      <c r="B195" s="67"/>
      <c r="E195" s="107">
        <f>COUNTA(F192:F194)</f>
        <v>3</v>
      </c>
      <c r="F195" s="107">
        <f>COUNTA(F192:F194)*2-SUM(F192:F194)</f>
        <v>3</v>
      </c>
      <c r="G195" s="108"/>
      <c r="H195" s="64"/>
    </row>
    <row r="196" spans="1:8" ht="12.75">
      <c r="A196" s="51"/>
      <c r="B196" s="155" t="s">
        <v>373</v>
      </c>
      <c r="E196" s="107"/>
      <c r="F196" s="107"/>
      <c r="G196" s="108"/>
      <c r="H196" s="64"/>
    </row>
    <row r="197" spans="1:8" ht="33.75">
      <c r="A197" s="47" t="s">
        <v>257</v>
      </c>
      <c r="B197" s="48" t="s">
        <v>258</v>
      </c>
      <c r="C197" s="25" t="s">
        <v>33</v>
      </c>
      <c r="E197" s="107" t="s">
        <v>38</v>
      </c>
      <c r="F197" s="107"/>
      <c r="G197" s="108"/>
      <c r="H197" s="64"/>
    </row>
    <row r="198" spans="1:8" s="11" customFormat="1" ht="18" customHeight="1">
      <c r="A198" s="77" t="s">
        <v>3</v>
      </c>
      <c r="B198" s="79"/>
      <c r="E198" s="107" t="s">
        <v>39</v>
      </c>
      <c r="F198" s="107">
        <v>1</v>
      </c>
      <c r="G198" s="112"/>
      <c r="H198" s="81"/>
    </row>
    <row r="199" spans="1:8" ht="22.5">
      <c r="A199" s="51"/>
      <c r="B199" s="53" t="s">
        <v>259</v>
      </c>
      <c r="E199" s="107" t="s">
        <v>37</v>
      </c>
      <c r="F199" s="107"/>
      <c r="G199" s="108"/>
      <c r="H199" s="64"/>
    </row>
    <row r="200" spans="1:8" ht="12.75">
      <c r="A200" s="49" t="s">
        <v>4</v>
      </c>
      <c r="B200" s="62"/>
      <c r="E200" s="107"/>
      <c r="F200" s="107"/>
      <c r="G200" s="108"/>
      <c r="H200" s="64"/>
    </row>
    <row r="201" spans="1:8" ht="33" customHeight="1">
      <c r="A201" s="13"/>
      <c r="B201" s="206" t="s">
        <v>305</v>
      </c>
      <c r="C201" s="63"/>
      <c r="E201" s="107" t="b">
        <v>0</v>
      </c>
      <c r="F201" s="107">
        <f aca="true" t="shared" si="2" ref="F201:F208">E201+1</f>
        <v>1</v>
      </c>
      <c r="G201" s="108"/>
      <c r="H201" s="64"/>
    </row>
    <row r="202" spans="1:8" ht="15" customHeight="1">
      <c r="A202" s="9"/>
      <c r="B202" s="52" t="s">
        <v>14</v>
      </c>
      <c r="D202" s="20"/>
      <c r="E202" s="107"/>
      <c r="F202" s="107"/>
      <c r="G202" s="108"/>
      <c r="H202" s="64"/>
    </row>
    <row r="203" spans="1:8" ht="12.75">
      <c r="A203" s="53"/>
      <c r="B203" s="69"/>
      <c r="D203" s="20"/>
      <c r="E203" s="107"/>
      <c r="F203" s="107"/>
      <c r="G203" s="108"/>
      <c r="H203" s="108">
        <f>IF(COUNTA(B203)=0,1,0)</f>
        <v>1</v>
      </c>
    </row>
    <row r="204" spans="1:8" ht="33" customHeight="1">
      <c r="A204" s="13"/>
      <c r="B204" s="200" t="s">
        <v>261</v>
      </c>
      <c r="C204" s="63"/>
      <c r="E204" s="107" t="b">
        <v>0</v>
      </c>
      <c r="F204" s="107">
        <f t="shared" si="2"/>
        <v>1</v>
      </c>
      <c r="G204" s="108"/>
      <c r="H204" s="64"/>
    </row>
    <row r="205" spans="1:8" ht="33" customHeight="1">
      <c r="A205" s="13"/>
      <c r="B205" s="200" t="s">
        <v>260</v>
      </c>
      <c r="C205" s="63"/>
      <c r="E205" s="107" t="b">
        <v>0</v>
      </c>
      <c r="F205" s="107">
        <f t="shared" si="2"/>
        <v>1</v>
      </c>
      <c r="G205" s="108"/>
      <c r="H205" s="64"/>
    </row>
    <row r="206" spans="1:8" ht="33" customHeight="1">
      <c r="A206" s="13"/>
      <c r="B206" s="210" t="s">
        <v>374</v>
      </c>
      <c r="C206" s="63"/>
      <c r="E206" s="107" t="b">
        <v>0</v>
      </c>
      <c r="F206" s="107">
        <f t="shared" si="2"/>
        <v>1</v>
      </c>
      <c r="G206" s="108"/>
      <c r="H206" s="64"/>
    </row>
    <row r="207" spans="1:8" ht="22.5">
      <c r="A207" s="13"/>
      <c r="B207" s="200" t="s">
        <v>262</v>
      </c>
      <c r="C207" s="63"/>
      <c r="E207" s="107" t="b">
        <v>0</v>
      </c>
      <c r="F207" s="107">
        <f t="shared" si="2"/>
        <v>1</v>
      </c>
      <c r="G207" s="108"/>
      <c r="H207" s="64"/>
    </row>
    <row r="208" spans="1:8" ht="43.5" customHeight="1">
      <c r="A208" s="13"/>
      <c r="B208" s="210" t="s">
        <v>375</v>
      </c>
      <c r="C208" s="63"/>
      <c r="E208" s="107" t="b">
        <v>0</v>
      </c>
      <c r="F208" s="107">
        <f t="shared" si="2"/>
        <v>1</v>
      </c>
      <c r="G208" s="108"/>
      <c r="H208" s="64"/>
    </row>
    <row r="209" spans="1:8" ht="12.75">
      <c r="A209" s="51"/>
      <c r="B209" s="53"/>
      <c r="E209" s="107"/>
      <c r="F209" s="107"/>
      <c r="G209" s="108"/>
      <c r="H209" s="64"/>
    </row>
    <row r="210" spans="1:8" ht="12.75">
      <c r="A210" s="49" t="s">
        <v>0</v>
      </c>
      <c r="B210" s="62"/>
      <c r="E210" s="107">
        <f>COUNTA(F201:F209)</f>
        <v>6</v>
      </c>
      <c r="F210" s="107">
        <f>COUNTA(F201:F209)*2-SUM(F201:F209)</f>
        <v>6</v>
      </c>
      <c r="G210" s="108"/>
      <c r="H210" s="64"/>
    </row>
    <row r="211" spans="1:8" ht="18" customHeight="1">
      <c r="A211" s="13"/>
      <c r="B211" s="200" t="s">
        <v>264</v>
      </c>
      <c r="C211" s="63"/>
      <c r="E211" s="107" t="b">
        <v>0</v>
      </c>
      <c r="F211" s="107">
        <f>E211+1</f>
        <v>1</v>
      </c>
      <c r="G211" s="108"/>
      <c r="H211" s="64"/>
    </row>
    <row r="212" spans="1:8" ht="18" customHeight="1">
      <c r="A212" s="13"/>
      <c r="B212" s="200" t="s">
        <v>265</v>
      </c>
      <c r="C212" s="63"/>
      <c r="E212" s="107" t="b">
        <v>0</v>
      </c>
      <c r="F212" s="107">
        <f>E212+1</f>
        <v>1</v>
      </c>
      <c r="G212" s="108"/>
      <c r="H212" s="64"/>
    </row>
    <row r="213" spans="1:8" ht="18" customHeight="1">
      <c r="A213" s="13"/>
      <c r="B213" s="200" t="s">
        <v>263</v>
      </c>
      <c r="C213" s="63"/>
      <c r="E213" s="107" t="b">
        <v>0</v>
      </c>
      <c r="F213" s="107">
        <f>E213+1</f>
        <v>1</v>
      </c>
      <c r="G213" s="108"/>
      <c r="H213" s="64"/>
    </row>
    <row r="214" spans="1:8" ht="12.75">
      <c r="A214" s="53" t="s">
        <v>40</v>
      </c>
      <c r="B214" s="67"/>
      <c r="E214" s="107">
        <f>COUNTA(F211:F213)</f>
        <v>3</v>
      </c>
      <c r="F214" s="107">
        <f>COUNTA(F211:F213)*2-SUM(F211:F213)</f>
        <v>3</v>
      </c>
      <c r="G214" s="108"/>
      <c r="H214" s="64"/>
    </row>
    <row r="215" spans="1:8" ht="12.75">
      <c r="A215" s="51"/>
      <c r="B215" s="62"/>
      <c r="E215" s="107"/>
      <c r="F215" s="107"/>
      <c r="G215" s="108"/>
      <c r="H215" s="64"/>
    </row>
    <row r="216" spans="1:8" ht="22.5">
      <c r="A216" s="47" t="s">
        <v>266</v>
      </c>
      <c r="B216" s="48" t="s">
        <v>267</v>
      </c>
      <c r="C216" s="25" t="s">
        <v>33</v>
      </c>
      <c r="E216" s="107" t="s">
        <v>38</v>
      </c>
      <c r="F216" s="107"/>
      <c r="G216" s="108"/>
      <c r="H216" s="64"/>
    </row>
    <row r="217" spans="1:8" s="11" customFormat="1" ht="18" customHeight="1">
      <c r="A217" s="77" t="s">
        <v>3</v>
      </c>
      <c r="B217" s="79"/>
      <c r="E217" s="107" t="s">
        <v>39</v>
      </c>
      <c r="F217" s="107">
        <v>1</v>
      </c>
      <c r="G217" s="112"/>
      <c r="H217" s="81"/>
    </row>
    <row r="218" spans="1:8" ht="33.75">
      <c r="A218" s="51"/>
      <c r="B218" s="58" t="s">
        <v>268</v>
      </c>
      <c r="E218" s="107" t="s">
        <v>37</v>
      </c>
      <c r="F218" s="107"/>
      <c r="G218" s="108"/>
      <c r="H218" s="64"/>
    </row>
    <row r="219" spans="1:8" ht="12.75">
      <c r="A219" s="9"/>
      <c r="B219" s="52" t="s">
        <v>14</v>
      </c>
      <c r="E219" s="107"/>
      <c r="F219" s="107"/>
      <c r="G219" s="108"/>
      <c r="H219" s="64"/>
    </row>
    <row r="220" spans="1:8" ht="12.75">
      <c r="A220" s="53"/>
      <c r="B220" s="69"/>
      <c r="E220" s="107"/>
      <c r="F220" s="107"/>
      <c r="G220" s="108">
        <f>IF(COUNTA(B220)=0,1,0)</f>
        <v>1</v>
      </c>
      <c r="H220" s="64"/>
    </row>
    <row r="221" spans="1:8" ht="12.75">
      <c r="A221" s="49" t="s">
        <v>4</v>
      </c>
      <c r="B221" s="62"/>
      <c r="E221" s="107"/>
      <c r="F221" s="107"/>
      <c r="G221" s="108"/>
      <c r="H221" s="64"/>
    </row>
    <row r="222" spans="1:8" ht="33" customHeight="1">
      <c r="A222" s="13"/>
      <c r="B222" s="75" t="s">
        <v>269</v>
      </c>
      <c r="C222" s="63"/>
      <c r="E222" s="107" t="b">
        <v>0</v>
      </c>
      <c r="F222" s="107">
        <f>E222+1</f>
        <v>1</v>
      </c>
      <c r="G222" s="108"/>
      <c r="H222" s="64"/>
    </row>
    <row r="223" spans="1:8" ht="18" customHeight="1">
      <c r="A223" s="13"/>
      <c r="B223" s="75" t="s">
        <v>335</v>
      </c>
      <c r="C223" s="63"/>
      <c r="E223" s="107" t="b">
        <v>0</v>
      </c>
      <c r="F223" s="107">
        <f>E223+1</f>
        <v>1</v>
      </c>
      <c r="G223" s="108"/>
      <c r="H223" s="64"/>
    </row>
    <row r="224" spans="1:8" ht="18" customHeight="1">
      <c r="A224" s="13"/>
      <c r="B224" s="75" t="s">
        <v>270</v>
      </c>
      <c r="C224" s="63"/>
      <c r="E224" s="107" t="b">
        <v>0</v>
      </c>
      <c r="F224" s="107">
        <f>E224+1</f>
        <v>1</v>
      </c>
      <c r="G224" s="108"/>
      <c r="H224" s="64"/>
    </row>
    <row r="225" spans="1:8" ht="18" customHeight="1">
      <c r="A225" s="13"/>
      <c r="B225" s="75" t="s">
        <v>358</v>
      </c>
      <c r="C225" s="63"/>
      <c r="E225" s="107" t="b">
        <v>0</v>
      </c>
      <c r="F225" s="107">
        <f>E225+1</f>
        <v>1</v>
      </c>
      <c r="G225" s="108"/>
      <c r="H225" s="64"/>
    </row>
    <row r="226" spans="1:8" ht="18" customHeight="1">
      <c r="A226" s="13"/>
      <c r="B226" s="75" t="s">
        <v>271</v>
      </c>
      <c r="C226" s="63"/>
      <c r="E226" s="107" t="b">
        <v>0</v>
      </c>
      <c r="F226" s="107">
        <f>E226+1</f>
        <v>1</v>
      </c>
      <c r="G226" s="108"/>
      <c r="H226" s="64"/>
    </row>
    <row r="227" spans="1:8" ht="12.75">
      <c r="A227" s="51"/>
      <c r="B227" s="53"/>
      <c r="E227" s="107"/>
      <c r="F227" s="107"/>
      <c r="G227" s="108"/>
      <c r="H227" s="64"/>
    </row>
    <row r="228" spans="1:8" ht="12.75">
      <c r="A228" s="49" t="s">
        <v>0</v>
      </c>
      <c r="B228" s="62"/>
      <c r="E228" s="107">
        <f>COUNTA(F222:F226)</f>
        <v>5</v>
      </c>
      <c r="F228" s="107">
        <f>COUNTA(F222:F227)*2-SUM(F222:F227)</f>
        <v>5</v>
      </c>
      <c r="G228" s="108"/>
      <c r="H228" s="64"/>
    </row>
    <row r="229" spans="1:8" ht="18" customHeight="1">
      <c r="A229" s="13"/>
      <c r="B229" s="75" t="s">
        <v>272</v>
      </c>
      <c r="C229" s="63"/>
      <c r="E229" s="107" t="b">
        <v>0</v>
      </c>
      <c r="F229" s="107">
        <f>E229+1</f>
        <v>1</v>
      </c>
      <c r="G229" s="108"/>
      <c r="H229" s="64"/>
    </row>
    <row r="230" spans="1:8" ht="18" customHeight="1">
      <c r="A230" s="13"/>
      <c r="B230" s="75" t="s">
        <v>273</v>
      </c>
      <c r="C230" s="63"/>
      <c r="E230" s="107" t="b">
        <v>0</v>
      </c>
      <c r="F230" s="107">
        <f>E230+1</f>
        <v>1</v>
      </c>
      <c r="G230" s="108"/>
      <c r="H230" s="64"/>
    </row>
    <row r="231" spans="1:8" ht="12.75">
      <c r="A231" s="53" t="s">
        <v>40</v>
      </c>
      <c r="B231" s="67"/>
      <c r="E231" s="107">
        <f>COUNTA(F229:F230)</f>
        <v>2</v>
      </c>
      <c r="F231" s="107">
        <f>COUNTA(F229:F230)*2-SUM(F229:F230)</f>
        <v>2</v>
      </c>
      <c r="G231" s="108"/>
      <c r="H231" s="64"/>
    </row>
    <row r="232" spans="1:8" ht="12.75">
      <c r="A232" s="51"/>
      <c r="B232" s="53"/>
      <c r="E232" s="107"/>
      <c r="F232" s="107"/>
      <c r="G232" s="108"/>
      <c r="H232" s="64"/>
    </row>
    <row r="233" spans="1:8" ht="22.5">
      <c r="A233" s="47" t="s">
        <v>274</v>
      </c>
      <c r="B233" s="48" t="s">
        <v>275</v>
      </c>
      <c r="C233" s="25" t="s">
        <v>33</v>
      </c>
      <c r="E233" s="107" t="s">
        <v>38</v>
      </c>
      <c r="F233" s="107"/>
      <c r="G233" s="108"/>
      <c r="H233" s="64"/>
    </row>
    <row r="234" spans="1:8" s="11" customFormat="1" ht="18" customHeight="1">
      <c r="A234" s="77" t="s">
        <v>3</v>
      </c>
      <c r="B234" s="79"/>
      <c r="E234" s="107" t="s">
        <v>39</v>
      </c>
      <c r="F234" s="107">
        <v>1</v>
      </c>
      <c r="G234" s="112"/>
      <c r="H234" s="81"/>
    </row>
    <row r="235" spans="1:8" ht="22.5">
      <c r="A235" s="51"/>
      <c r="B235" s="58" t="s">
        <v>306</v>
      </c>
      <c r="E235" s="107" t="s">
        <v>37</v>
      </c>
      <c r="F235" s="107"/>
      <c r="G235" s="108"/>
      <c r="H235" s="64"/>
    </row>
    <row r="236" spans="1:8" ht="12.75">
      <c r="A236" s="9"/>
      <c r="B236" s="52" t="s">
        <v>14</v>
      </c>
      <c r="E236" s="107"/>
      <c r="F236" s="107"/>
      <c r="G236" s="108"/>
      <c r="H236" s="64"/>
    </row>
    <row r="237" spans="1:8" ht="12.75">
      <c r="A237" s="53"/>
      <c r="B237" s="69"/>
      <c r="E237" s="107"/>
      <c r="F237" s="107"/>
      <c r="G237" s="108">
        <f>IF(COUNTA(B237)=0,1,0)</f>
        <v>1</v>
      </c>
      <c r="H237" s="64"/>
    </row>
    <row r="238" spans="1:8" ht="12.75">
      <c r="A238" s="49" t="s">
        <v>4</v>
      </c>
      <c r="B238" s="62"/>
      <c r="E238" s="107"/>
      <c r="F238" s="107"/>
      <c r="G238" s="108"/>
      <c r="H238" s="64"/>
    </row>
    <row r="239" spans="1:8" ht="18" customHeight="1">
      <c r="A239" s="13"/>
      <c r="B239" s="200" t="s">
        <v>276</v>
      </c>
      <c r="C239" s="63"/>
      <c r="E239" s="107" t="b">
        <v>0</v>
      </c>
      <c r="F239" s="107">
        <f>E239+1</f>
        <v>1</v>
      </c>
      <c r="G239" s="108"/>
      <c r="H239" s="64"/>
    </row>
    <row r="240" spans="1:8" ht="54.75" customHeight="1">
      <c r="A240" s="13"/>
      <c r="B240" s="205" t="s">
        <v>307</v>
      </c>
      <c r="C240" s="63"/>
      <c r="E240" s="107" t="b">
        <v>0</v>
      </c>
      <c r="F240" s="107">
        <f>E240+1</f>
        <v>1</v>
      </c>
      <c r="G240" s="108"/>
      <c r="H240" s="64"/>
    </row>
    <row r="241" spans="1:8" ht="12.75">
      <c r="A241" s="53"/>
      <c r="B241" s="70"/>
      <c r="E241" s="107"/>
      <c r="F241" s="107"/>
      <c r="G241" s="108"/>
      <c r="H241" s="64"/>
    </row>
    <row r="242" spans="1:8" ht="12.75">
      <c r="A242" s="49" t="s">
        <v>0</v>
      </c>
      <c r="B242" s="62"/>
      <c r="E242" s="107">
        <f>COUNTA(F239:F241)</f>
        <v>2</v>
      </c>
      <c r="F242" s="107">
        <f>COUNTA(F239:F241)*2-SUM(F239:F241)</f>
        <v>2</v>
      </c>
      <c r="G242" s="108"/>
      <c r="H242" s="64"/>
    </row>
    <row r="243" spans="1:8" ht="18" customHeight="1">
      <c r="A243" s="13"/>
      <c r="B243" s="75" t="s">
        <v>336</v>
      </c>
      <c r="C243" s="63"/>
      <c r="E243" s="107" t="b">
        <v>0</v>
      </c>
      <c r="F243" s="107">
        <f>E243+1</f>
        <v>1</v>
      </c>
      <c r="G243" s="108"/>
      <c r="H243" s="64"/>
    </row>
    <row r="244" spans="1:8" ht="18" customHeight="1">
      <c r="A244" s="13"/>
      <c r="B244" s="75" t="s">
        <v>277</v>
      </c>
      <c r="C244" s="63"/>
      <c r="E244" s="107" t="b">
        <v>0</v>
      </c>
      <c r="F244" s="107">
        <f>E244+1</f>
        <v>1</v>
      </c>
      <c r="G244" s="108"/>
      <c r="H244" s="64"/>
    </row>
    <row r="245" spans="1:8" ht="18" customHeight="1">
      <c r="A245" s="13"/>
      <c r="B245" s="75" t="s">
        <v>278</v>
      </c>
      <c r="C245" s="63"/>
      <c r="E245" s="107" t="b">
        <v>0</v>
      </c>
      <c r="F245" s="107">
        <f>E245+1</f>
        <v>1</v>
      </c>
      <c r="G245" s="108"/>
      <c r="H245" s="64"/>
    </row>
    <row r="246" spans="1:8" ht="18" customHeight="1">
      <c r="A246" s="13"/>
      <c r="B246" s="75" t="s">
        <v>279</v>
      </c>
      <c r="C246" s="63"/>
      <c r="E246" s="107" t="b">
        <v>0</v>
      </c>
      <c r="F246" s="107">
        <f>E246+1</f>
        <v>1</v>
      </c>
      <c r="G246" s="108"/>
      <c r="H246" s="64"/>
    </row>
    <row r="247" spans="1:8" ht="12.75">
      <c r="A247" s="53" t="s">
        <v>40</v>
      </c>
      <c r="B247" s="67"/>
      <c r="E247" s="107">
        <f>COUNTA(F243:F246)</f>
        <v>4</v>
      </c>
      <c r="F247" s="107">
        <f>COUNTA(F243:F246)*2-SUM(F243:F246)</f>
        <v>4</v>
      </c>
      <c r="G247" s="108"/>
      <c r="H247" s="64"/>
    </row>
    <row r="248" spans="1:8" ht="12.75">
      <c r="A248" s="51"/>
      <c r="B248" s="53"/>
      <c r="E248" s="107"/>
      <c r="F248" s="107"/>
      <c r="G248" s="108"/>
      <c r="H248" s="64"/>
    </row>
    <row r="249" spans="1:8" ht="22.5">
      <c r="A249" s="47" t="s">
        <v>280</v>
      </c>
      <c r="B249" s="48" t="s">
        <v>281</v>
      </c>
      <c r="C249" s="25" t="s">
        <v>33</v>
      </c>
      <c r="E249" s="107" t="s">
        <v>38</v>
      </c>
      <c r="F249" s="107"/>
      <c r="G249" s="108"/>
      <c r="H249" s="64"/>
    </row>
    <row r="250" spans="1:8" s="11" customFormat="1" ht="18" customHeight="1">
      <c r="A250" s="77" t="s">
        <v>3</v>
      </c>
      <c r="B250" s="79"/>
      <c r="E250" s="107" t="s">
        <v>39</v>
      </c>
      <c r="F250" s="107">
        <v>1</v>
      </c>
      <c r="G250" s="112"/>
      <c r="H250" s="81"/>
    </row>
    <row r="251" spans="1:8" ht="12.75">
      <c r="A251" s="51"/>
      <c r="B251" s="53" t="s">
        <v>282</v>
      </c>
      <c r="E251" s="107" t="s">
        <v>37</v>
      </c>
      <c r="F251" s="107"/>
      <c r="G251" s="108"/>
      <c r="H251" s="64"/>
    </row>
    <row r="252" spans="1:8" ht="12.75">
      <c r="A252" s="49" t="s">
        <v>4</v>
      </c>
      <c r="B252" s="62"/>
      <c r="E252" s="107"/>
      <c r="F252" s="107"/>
      <c r="G252" s="108"/>
      <c r="H252" s="64"/>
    </row>
    <row r="253" spans="1:8" ht="18" customHeight="1">
      <c r="A253" s="13"/>
      <c r="B253" s="75" t="s">
        <v>283</v>
      </c>
      <c r="C253" s="63"/>
      <c r="E253" s="107" t="b">
        <v>0</v>
      </c>
      <c r="F253" s="107">
        <f aca="true" t="shared" si="3" ref="F253:F258">E253+1</f>
        <v>1</v>
      </c>
      <c r="G253" s="108"/>
      <c r="H253" s="64"/>
    </row>
    <row r="254" spans="1:8" ht="18" customHeight="1">
      <c r="A254" s="13"/>
      <c r="B254" s="75" t="s">
        <v>284</v>
      </c>
      <c r="C254" s="63"/>
      <c r="E254" s="107" t="b">
        <v>0</v>
      </c>
      <c r="F254" s="107">
        <f t="shared" si="3"/>
        <v>1</v>
      </c>
      <c r="G254" s="108"/>
      <c r="H254" s="64"/>
    </row>
    <row r="255" spans="1:8" ht="18" customHeight="1">
      <c r="A255" s="13"/>
      <c r="B255" s="75" t="s">
        <v>285</v>
      </c>
      <c r="C255" s="63"/>
      <c r="E255" s="107" t="b">
        <v>0</v>
      </c>
      <c r="F255" s="107">
        <f t="shared" si="3"/>
        <v>1</v>
      </c>
      <c r="G255" s="108"/>
      <c r="H255" s="64"/>
    </row>
    <row r="256" spans="1:8" ht="18" customHeight="1">
      <c r="A256" s="13"/>
      <c r="B256" s="75" t="s">
        <v>286</v>
      </c>
      <c r="C256" s="63"/>
      <c r="E256" s="107" t="b">
        <v>0</v>
      </c>
      <c r="F256" s="107">
        <f t="shared" si="3"/>
        <v>1</v>
      </c>
      <c r="G256" s="108"/>
      <c r="H256" s="64"/>
    </row>
    <row r="257" spans="1:8" ht="18" customHeight="1">
      <c r="A257" s="13"/>
      <c r="B257" s="75" t="s">
        <v>287</v>
      </c>
      <c r="C257" s="63"/>
      <c r="E257" s="107" t="b">
        <v>0</v>
      </c>
      <c r="F257" s="107">
        <f t="shared" si="3"/>
        <v>1</v>
      </c>
      <c r="G257" s="108"/>
      <c r="H257" s="64"/>
    </row>
    <row r="258" spans="1:8" ht="18" customHeight="1">
      <c r="A258" s="13"/>
      <c r="B258" s="75" t="s">
        <v>288</v>
      </c>
      <c r="C258" s="63"/>
      <c r="E258" s="107" t="b">
        <v>0</v>
      </c>
      <c r="F258" s="107">
        <f t="shared" si="3"/>
        <v>1</v>
      </c>
      <c r="G258" s="108"/>
      <c r="H258" s="64"/>
    </row>
    <row r="259" spans="1:8" ht="12.75">
      <c r="A259" s="51"/>
      <c r="B259" s="53"/>
      <c r="E259" s="107"/>
      <c r="F259" s="107"/>
      <c r="G259" s="108"/>
      <c r="H259" s="64"/>
    </row>
    <row r="260" spans="1:8" ht="12.75">
      <c r="A260" s="49" t="s">
        <v>0</v>
      </c>
      <c r="B260" s="62"/>
      <c r="E260" s="107">
        <f>COUNTA(F253:F259)</f>
        <v>6</v>
      </c>
      <c r="F260" s="107">
        <f>COUNTA(F253:F259)*2-SUM(F253:F259)</f>
        <v>6</v>
      </c>
      <c r="G260" s="108"/>
      <c r="H260" s="64"/>
    </row>
    <row r="261" spans="1:8" ht="18" customHeight="1">
      <c r="A261" s="13"/>
      <c r="B261" s="75" t="s">
        <v>289</v>
      </c>
      <c r="C261" s="63"/>
      <c r="E261" s="107" t="b">
        <v>0</v>
      </c>
      <c r="F261" s="107">
        <f>E261+1</f>
        <v>1</v>
      </c>
      <c r="G261" s="108"/>
      <c r="H261" s="64"/>
    </row>
    <row r="262" spans="1:8" ht="18" customHeight="1">
      <c r="A262" s="13"/>
      <c r="B262" s="75" t="s">
        <v>290</v>
      </c>
      <c r="C262" s="63"/>
      <c r="E262" s="107" t="b">
        <v>0</v>
      </c>
      <c r="F262" s="107">
        <f>E262+1</f>
        <v>1</v>
      </c>
      <c r="G262" s="108"/>
      <c r="H262" s="64"/>
    </row>
    <row r="263" spans="1:8" ht="18" customHeight="1">
      <c r="A263" s="13"/>
      <c r="B263" s="75" t="s">
        <v>291</v>
      </c>
      <c r="C263" s="63"/>
      <c r="E263" s="107" t="b">
        <v>0</v>
      </c>
      <c r="F263" s="107">
        <f>E263+1</f>
        <v>1</v>
      </c>
      <c r="G263" s="108"/>
      <c r="H263" s="64"/>
    </row>
    <row r="264" spans="1:8" ht="18" customHeight="1">
      <c r="A264" s="13"/>
      <c r="B264" s="75" t="s">
        <v>292</v>
      </c>
      <c r="C264" s="63"/>
      <c r="E264" s="107" t="b">
        <v>0</v>
      </c>
      <c r="F264" s="107">
        <f>E264+1</f>
        <v>1</v>
      </c>
      <c r="G264" s="108"/>
      <c r="H264" s="64"/>
    </row>
    <row r="265" spans="1:8" ht="12.75">
      <c r="A265" s="53" t="s">
        <v>40</v>
      </c>
      <c r="B265" s="67"/>
      <c r="E265" s="107">
        <f>COUNTA(F261:F264)</f>
        <v>4</v>
      </c>
      <c r="F265" s="107">
        <f>COUNTA(F261:F264)*2-SUM(F261:F264)</f>
        <v>4</v>
      </c>
      <c r="G265" s="108"/>
      <c r="H265" s="64"/>
    </row>
    <row r="266" spans="1:8" ht="12.75">
      <c r="A266" s="51"/>
      <c r="B266" s="62"/>
      <c r="E266" s="107"/>
      <c r="F266" s="107"/>
      <c r="G266" s="108"/>
      <c r="H266" s="64"/>
    </row>
    <row r="267" spans="1:8" ht="12.75">
      <c r="A267" s="47" t="s">
        <v>293</v>
      </c>
      <c r="B267" s="48" t="s">
        <v>294</v>
      </c>
      <c r="C267" s="25" t="s">
        <v>33</v>
      </c>
      <c r="E267" s="107" t="s">
        <v>38</v>
      </c>
      <c r="F267" s="107"/>
      <c r="G267" s="108"/>
      <c r="H267" s="64"/>
    </row>
    <row r="268" spans="1:8" s="11" customFormat="1" ht="18" customHeight="1">
      <c r="A268" s="77" t="s">
        <v>3</v>
      </c>
      <c r="B268" s="79"/>
      <c r="E268" s="107" t="s">
        <v>39</v>
      </c>
      <c r="F268" s="107">
        <v>1</v>
      </c>
      <c r="G268" s="112"/>
      <c r="H268" s="81"/>
    </row>
    <row r="269" spans="1:8" ht="33.75">
      <c r="A269" s="51"/>
      <c r="B269" s="53" t="s">
        <v>295</v>
      </c>
      <c r="E269" s="107" t="s">
        <v>37</v>
      </c>
      <c r="F269" s="107"/>
      <c r="G269" s="108"/>
      <c r="H269" s="64"/>
    </row>
    <row r="270" spans="1:8" ht="12.75">
      <c r="A270" s="49" t="s">
        <v>4</v>
      </c>
      <c r="B270" s="62"/>
      <c r="E270" s="107" t="s">
        <v>141</v>
      </c>
      <c r="F270" s="107"/>
      <c r="G270" s="108"/>
      <c r="H270" s="64"/>
    </row>
    <row r="271" spans="1:8" ht="18" customHeight="1">
      <c r="A271" s="51"/>
      <c r="B271" s="200" t="s">
        <v>297</v>
      </c>
      <c r="C271" s="63"/>
      <c r="E271" s="107" t="b">
        <v>0</v>
      </c>
      <c r="F271" s="107">
        <f>E271+1</f>
        <v>1</v>
      </c>
      <c r="G271" s="108"/>
      <c r="H271" s="64"/>
    </row>
    <row r="272" spans="1:8" ht="33" customHeight="1">
      <c r="A272" s="51"/>
      <c r="B272" s="206" t="s">
        <v>296</v>
      </c>
      <c r="C272" s="63"/>
      <c r="E272" s="107" t="b">
        <v>0</v>
      </c>
      <c r="F272" s="107">
        <f>E272+1</f>
        <v>1</v>
      </c>
      <c r="G272" s="108"/>
      <c r="H272" s="108"/>
    </row>
    <row r="273" spans="1:8" ht="15" customHeight="1">
      <c r="A273" s="9"/>
      <c r="B273" s="52" t="s">
        <v>14</v>
      </c>
      <c r="D273" s="20"/>
      <c r="E273" s="107"/>
      <c r="F273" s="107"/>
      <c r="G273" s="108"/>
      <c r="H273" s="64"/>
    </row>
    <row r="274" spans="1:8" ht="12.75">
      <c r="A274" s="53"/>
      <c r="B274" s="69"/>
      <c r="D274" s="20"/>
      <c r="E274" s="107"/>
      <c r="F274" s="107"/>
      <c r="G274" s="108"/>
      <c r="H274" s="108">
        <f>IF(COUNTA(B274)=0,1,0)</f>
        <v>1</v>
      </c>
    </row>
    <row r="275" spans="1:8" ht="12.75">
      <c r="A275" s="51"/>
      <c r="B275" s="53"/>
      <c r="E275" s="107"/>
      <c r="F275" s="107"/>
      <c r="G275" s="108"/>
      <c r="H275" s="64"/>
    </row>
    <row r="276" spans="1:8" ht="12.75">
      <c r="A276" s="49" t="s">
        <v>0</v>
      </c>
      <c r="B276" s="62"/>
      <c r="E276" s="107">
        <f>COUNTA(F271:F275)</f>
        <v>2</v>
      </c>
      <c r="F276" s="107">
        <f>COUNTA(F271:F275)*2-SUM(F271:F275)</f>
        <v>2</v>
      </c>
      <c r="G276" s="108"/>
      <c r="H276" s="64"/>
    </row>
    <row r="277" spans="1:8" ht="18" customHeight="1">
      <c r="A277" s="13"/>
      <c r="B277" s="200" t="s">
        <v>299</v>
      </c>
      <c r="C277" s="63"/>
      <c r="E277" s="107" t="b">
        <v>0</v>
      </c>
      <c r="F277" s="107">
        <f>E277+1</f>
        <v>1</v>
      </c>
      <c r="G277" s="108"/>
      <c r="H277" s="64"/>
    </row>
    <row r="278" spans="1:8" ht="18" customHeight="1">
      <c r="A278" s="13"/>
      <c r="B278" s="200" t="s">
        <v>298</v>
      </c>
      <c r="C278" s="63"/>
      <c r="E278" s="107" t="b">
        <v>0</v>
      </c>
      <c r="F278" s="107">
        <f>E278+1</f>
        <v>1</v>
      </c>
      <c r="G278" s="108"/>
      <c r="H278" s="64"/>
    </row>
    <row r="279" spans="1:8" ht="12.75">
      <c r="A279" s="53" t="s">
        <v>40</v>
      </c>
      <c r="B279" s="67"/>
      <c r="E279" s="107">
        <f>COUNTA(F277:F278)</f>
        <v>2</v>
      </c>
      <c r="F279" s="107">
        <f>COUNTA(F277:F278)*2-SUM(F277:F278)</f>
        <v>2</v>
      </c>
      <c r="G279" s="108"/>
      <c r="H279" s="64"/>
    </row>
    <row r="280" spans="1:8" ht="22.5">
      <c r="A280" s="53"/>
      <c r="B280" s="154" t="s">
        <v>317</v>
      </c>
      <c r="E280" s="107"/>
      <c r="F280" s="107"/>
      <c r="G280" s="108"/>
      <c r="H280" s="64"/>
    </row>
    <row r="281" spans="1:8" ht="12.75">
      <c r="A281" s="51"/>
      <c r="B281" s="62"/>
      <c r="E281" s="107"/>
      <c r="F281" s="107"/>
      <c r="G281" s="108"/>
      <c r="H281" s="64"/>
    </row>
    <row r="282" spans="1:8" ht="22.5">
      <c r="A282" s="47" t="s">
        <v>13</v>
      </c>
      <c r="B282" s="48" t="s">
        <v>376</v>
      </c>
      <c r="C282" s="25" t="s">
        <v>33</v>
      </c>
      <c r="E282" s="107" t="s">
        <v>38</v>
      </c>
      <c r="F282" s="107"/>
      <c r="G282" s="108"/>
      <c r="H282" s="64"/>
    </row>
    <row r="283" spans="1:8" s="11" customFormat="1" ht="18" customHeight="1">
      <c r="A283" s="77" t="s">
        <v>3</v>
      </c>
      <c r="B283" s="79"/>
      <c r="E283" s="107" t="s">
        <v>39</v>
      </c>
      <c r="F283" s="107">
        <v>1</v>
      </c>
      <c r="G283" s="112"/>
      <c r="H283" s="81"/>
    </row>
    <row r="284" spans="1:8" ht="22.5">
      <c r="A284" s="51"/>
      <c r="B284" s="53" t="s">
        <v>300</v>
      </c>
      <c r="E284" s="107" t="s">
        <v>37</v>
      </c>
      <c r="F284" s="107"/>
      <c r="G284" s="108"/>
      <c r="H284" s="64"/>
    </row>
    <row r="285" spans="1:8" ht="12.75">
      <c r="A285" s="49" t="s">
        <v>4</v>
      </c>
      <c r="B285" s="62"/>
      <c r="E285" s="107"/>
      <c r="F285" s="107"/>
      <c r="G285" s="108"/>
      <c r="H285" s="64"/>
    </row>
    <row r="286" spans="1:8" ht="33" customHeight="1">
      <c r="A286" s="13"/>
      <c r="B286" s="75" t="s">
        <v>377</v>
      </c>
      <c r="C286" s="63"/>
      <c r="E286" s="107" t="b">
        <v>0</v>
      </c>
      <c r="F286" s="107">
        <f>E286+1</f>
        <v>1</v>
      </c>
      <c r="G286" s="108"/>
      <c r="H286" s="64"/>
    </row>
    <row r="287" spans="1:8" ht="43.5" customHeight="1">
      <c r="A287" s="13"/>
      <c r="B287" s="75" t="s">
        <v>378</v>
      </c>
      <c r="C287" s="63"/>
      <c r="E287" s="107" t="b">
        <v>0</v>
      </c>
      <c r="F287" s="107">
        <f>E287+1</f>
        <v>1</v>
      </c>
      <c r="G287" s="108"/>
      <c r="H287" s="64"/>
    </row>
    <row r="288" spans="1:8" ht="33" customHeight="1">
      <c r="A288" s="13"/>
      <c r="B288" s="75" t="s">
        <v>379</v>
      </c>
      <c r="C288" s="63"/>
      <c r="E288" s="107" t="b">
        <v>0</v>
      </c>
      <c r="F288" s="107">
        <f>E288+1</f>
        <v>1</v>
      </c>
      <c r="G288" s="108"/>
      <c r="H288" s="64"/>
    </row>
    <row r="289" spans="1:8" ht="21.75" customHeight="1">
      <c r="A289" s="13"/>
      <c r="B289" s="75" t="s">
        <v>380</v>
      </c>
      <c r="C289" s="63"/>
      <c r="E289" s="107" t="b">
        <v>0</v>
      </c>
      <c r="F289" s="107">
        <f>E289+1</f>
        <v>1</v>
      </c>
      <c r="G289" s="108"/>
      <c r="H289" s="64"/>
    </row>
    <row r="290" spans="1:8" ht="12.75">
      <c r="A290" s="51"/>
      <c r="B290" s="53"/>
      <c r="E290" s="107"/>
      <c r="F290" s="107"/>
      <c r="G290" s="108"/>
      <c r="H290" s="64"/>
    </row>
    <row r="291" spans="1:8" ht="12.75">
      <c r="A291" s="49" t="s">
        <v>0</v>
      </c>
      <c r="B291" s="62"/>
      <c r="E291" s="107">
        <f>COUNTA(F286:F290)</f>
        <v>4</v>
      </c>
      <c r="F291" s="107">
        <f>COUNTA(F286:F290)*2-SUM(F286:F290)</f>
        <v>4</v>
      </c>
      <c r="G291" s="108"/>
      <c r="H291" s="64"/>
    </row>
    <row r="292" spans="1:8" ht="21.75" customHeight="1">
      <c r="A292" s="13"/>
      <c r="B292" s="75" t="s">
        <v>381</v>
      </c>
      <c r="C292" s="63"/>
      <c r="E292" s="107" t="b">
        <v>0</v>
      </c>
      <c r="F292" s="107">
        <f>E292+1</f>
        <v>1</v>
      </c>
      <c r="G292" s="108"/>
      <c r="H292" s="64"/>
    </row>
    <row r="293" spans="1:8" ht="33" customHeight="1">
      <c r="A293" s="13"/>
      <c r="B293" s="75" t="s">
        <v>382</v>
      </c>
      <c r="C293" s="63"/>
      <c r="E293" s="107" t="b">
        <v>0</v>
      </c>
      <c r="F293" s="107">
        <f>E293+1</f>
        <v>1</v>
      </c>
      <c r="G293" s="108"/>
      <c r="H293" s="64"/>
    </row>
    <row r="294" spans="1:8" ht="33" customHeight="1">
      <c r="A294" s="13"/>
      <c r="B294" s="75" t="s">
        <v>383</v>
      </c>
      <c r="C294" s="63"/>
      <c r="E294" s="107" t="b">
        <v>0</v>
      </c>
      <c r="F294" s="107">
        <f>E294+1</f>
        <v>1</v>
      </c>
      <c r="G294" s="108"/>
      <c r="H294" s="64"/>
    </row>
    <row r="295" spans="1:8" ht="21.75" customHeight="1">
      <c r="A295" s="13"/>
      <c r="B295" s="75" t="s">
        <v>384</v>
      </c>
      <c r="C295" s="63"/>
      <c r="E295" s="107" t="b">
        <v>0</v>
      </c>
      <c r="F295" s="107">
        <f>E295+1</f>
        <v>1</v>
      </c>
      <c r="G295" s="108"/>
      <c r="H295" s="64"/>
    </row>
    <row r="296" spans="1:8" ht="21.75" customHeight="1">
      <c r="A296" s="13"/>
      <c r="B296" s="75" t="s">
        <v>385</v>
      </c>
      <c r="C296" s="63"/>
      <c r="E296" s="107" t="b">
        <v>0</v>
      </c>
      <c r="F296" s="107">
        <f>E296+1</f>
        <v>1</v>
      </c>
      <c r="G296" s="108"/>
      <c r="H296" s="64"/>
    </row>
    <row r="297" spans="1:8" ht="12.75">
      <c r="A297" s="53" t="s">
        <v>40</v>
      </c>
      <c r="B297" s="67"/>
      <c r="E297" s="107">
        <f>COUNTA(F292:F296)</f>
        <v>5</v>
      </c>
      <c r="F297" s="107">
        <f>COUNTA(F292:F296)*2-SUM(F292:F296)</f>
        <v>5</v>
      </c>
      <c r="G297" s="108"/>
      <c r="H297" s="64"/>
    </row>
    <row r="298" spans="1:8" ht="22.5">
      <c r="A298" s="53"/>
      <c r="B298" s="154" t="s">
        <v>400</v>
      </c>
      <c r="E298" s="107"/>
      <c r="F298" s="107"/>
      <c r="G298" s="108"/>
      <c r="H298" s="64"/>
    </row>
    <row r="299" spans="1:8" ht="12.75">
      <c r="A299" s="53"/>
      <c r="B299" s="154" t="s">
        <v>386</v>
      </c>
      <c r="E299" s="107"/>
      <c r="F299" s="107"/>
      <c r="G299" s="108"/>
      <c r="H299" s="64"/>
    </row>
    <row r="300" spans="1:8" ht="12.75">
      <c r="A300" s="51"/>
      <c r="B300" s="62"/>
      <c r="E300" s="107"/>
      <c r="F300" s="107"/>
      <c r="G300" s="108"/>
      <c r="H300" s="64"/>
    </row>
    <row r="301" spans="1:8" ht="33.75">
      <c r="A301" s="47" t="s">
        <v>301</v>
      </c>
      <c r="B301" s="48" t="s">
        <v>387</v>
      </c>
      <c r="C301" s="25" t="s">
        <v>33</v>
      </c>
      <c r="E301" s="107" t="s">
        <v>38</v>
      </c>
      <c r="F301" s="107"/>
      <c r="G301" s="108"/>
      <c r="H301" s="64"/>
    </row>
    <row r="302" spans="1:8" s="11" customFormat="1" ht="18" customHeight="1">
      <c r="A302" s="77" t="s">
        <v>3</v>
      </c>
      <c r="B302" s="79"/>
      <c r="E302" s="107" t="s">
        <v>39</v>
      </c>
      <c r="F302" s="107">
        <v>1</v>
      </c>
      <c r="G302" s="112"/>
      <c r="H302" s="81"/>
    </row>
    <row r="303" spans="1:8" ht="22.5">
      <c r="A303" s="51"/>
      <c r="B303" s="53" t="s">
        <v>388</v>
      </c>
      <c r="E303" s="107" t="s">
        <v>37</v>
      </c>
      <c r="F303" s="107"/>
      <c r="G303" s="108"/>
      <c r="H303" s="64"/>
    </row>
    <row r="304" spans="1:8" ht="12.75">
      <c r="A304" s="49" t="s">
        <v>4</v>
      </c>
      <c r="B304" s="62"/>
      <c r="E304" s="107" t="s">
        <v>141</v>
      </c>
      <c r="F304" s="107"/>
      <c r="G304" s="108"/>
      <c r="H304" s="64"/>
    </row>
    <row r="305" spans="1:8" ht="18" customHeight="1">
      <c r="A305" s="13"/>
      <c r="B305" s="210" t="s">
        <v>393</v>
      </c>
      <c r="C305" s="63"/>
      <c r="E305" s="107" t="b">
        <v>0</v>
      </c>
      <c r="F305" s="107">
        <f>E305+1</f>
        <v>1</v>
      </c>
      <c r="G305" s="108"/>
      <c r="H305" s="64"/>
    </row>
    <row r="306" spans="1:8" ht="43.5" customHeight="1">
      <c r="A306" s="13"/>
      <c r="B306" s="210" t="s">
        <v>391</v>
      </c>
      <c r="C306" s="63"/>
      <c r="E306" s="107" t="b">
        <v>0</v>
      </c>
      <c r="F306" s="107">
        <f>E306+1</f>
        <v>1</v>
      </c>
      <c r="G306" s="108"/>
      <c r="H306" s="64"/>
    </row>
    <row r="307" spans="1:8" ht="18" customHeight="1">
      <c r="A307" s="13"/>
      <c r="B307" s="210" t="s">
        <v>392</v>
      </c>
      <c r="C307" s="63"/>
      <c r="E307" s="107" t="b">
        <v>0</v>
      </c>
      <c r="F307" s="107">
        <f>E307+1</f>
        <v>1</v>
      </c>
      <c r="G307" s="108"/>
      <c r="H307" s="64"/>
    </row>
    <row r="308" spans="1:8" ht="33" customHeight="1">
      <c r="A308" s="13"/>
      <c r="B308" s="210" t="s">
        <v>390</v>
      </c>
      <c r="C308" s="63"/>
      <c r="E308" s="107" t="b">
        <v>0</v>
      </c>
      <c r="F308" s="107">
        <f>E308+1</f>
        <v>1</v>
      </c>
      <c r="G308" s="108"/>
      <c r="H308" s="64"/>
    </row>
    <row r="309" spans="1:8" ht="18" customHeight="1">
      <c r="A309" s="13"/>
      <c r="B309" s="210" t="s">
        <v>389</v>
      </c>
      <c r="C309" s="63"/>
      <c r="E309" s="107" t="b">
        <v>0</v>
      </c>
      <c r="F309" s="107">
        <f>E309+1</f>
        <v>1</v>
      </c>
      <c r="G309" s="108"/>
      <c r="H309" s="64"/>
    </row>
    <row r="310" spans="1:8" ht="12.75">
      <c r="A310" s="51"/>
      <c r="B310" s="62"/>
      <c r="E310" s="107"/>
      <c r="F310" s="107"/>
      <c r="G310" s="108"/>
      <c r="H310" s="64"/>
    </row>
    <row r="311" spans="1:8" ht="12.75">
      <c r="A311" s="49" t="s">
        <v>0</v>
      </c>
      <c r="B311" s="62"/>
      <c r="E311" s="107">
        <f>COUNTA(F305:F310)</f>
        <v>5</v>
      </c>
      <c r="F311" s="107">
        <f>COUNTA(F305:F310)*2-SUM(F305:F310)</f>
        <v>5</v>
      </c>
      <c r="G311" s="108"/>
      <c r="H311" s="64"/>
    </row>
    <row r="312" spans="1:8" ht="33" customHeight="1">
      <c r="A312" s="13"/>
      <c r="B312" s="210" t="s">
        <v>396</v>
      </c>
      <c r="C312" s="63"/>
      <c r="E312" s="107" t="b">
        <v>0</v>
      </c>
      <c r="F312" s="107">
        <f>E312+1</f>
        <v>1</v>
      </c>
      <c r="G312" s="108"/>
      <c r="H312" s="64"/>
    </row>
    <row r="313" spans="1:8" ht="18" customHeight="1">
      <c r="A313" s="13"/>
      <c r="B313" s="210" t="s">
        <v>395</v>
      </c>
      <c r="C313" s="63"/>
      <c r="E313" s="107" t="b">
        <v>0</v>
      </c>
      <c r="F313" s="107">
        <f>E313+1</f>
        <v>1</v>
      </c>
      <c r="G313" s="108"/>
      <c r="H313" s="64"/>
    </row>
    <row r="314" spans="1:8" ht="18" customHeight="1">
      <c r="A314" s="13"/>
      <c r="B314" s="210" t="s">
        <v>394</v>
      </c>
      <c r="C314" s="63"/>
      <c r="E314" s="107" t="b">
        <v>0</v>
      </c>
      <c r="F314" s="107">
        <f>E314+1</f>
        <v>1</v>
      </c>
      <c r="G314" s="108"/>
      <c r="H314" s="64"/>
    </row>
    <row r="315" spans="1:8" ht="18" customHeight="1">
      <c r="A315" s="13"/>
      <c r="B315" s="210" t="s">
        <v>397</v>
      </c>
      <c r="C315" s="63"/>
      <c r="E315" s="107" t="b">
        <v>0</v>
      </c>
      <c r="F315" s="107">
        <f>E315+1</f>
        <v>1</v>
      </c>
      <c r="G315" s="108"/>
      <c r="H315" s="64"/>
    </row>
    <row r="316" spans="1:8" ht="12.75">
      <c r="A316" s="53" t="s">
        <v>40</v>
      </c>
      <c r="B316" s="67"/>
      <c r="E316" s="107">
        <f>COUNTA(F312:F315)</f>
        <v>4</v>
      </c>
      <c r="F316" s="107">
        <f>COUNTA(F312:F315)*2-SUM(F312:F315)</f>
        <v>4</v>
      </c>
      <c r="G316" s="108"/>
      <c r="H316" s="64"/>
    </row>
    <row r="317" spans="1:8" ht="22.5">
      <c r="A317" s="53"/>
      <c r="B317" s="154" t="s">
        <v>399</v>
      </c>
      <c r="E317" s="107"/>
      <c r="F317" s="107"/>
      <c r="G317" s="108"/>
      <c r="H317" s="64"/>
    </row>
    <row r="318" spans="1:8" ht="12.75">
      <c r="A318" s="51"/>
      <c r="B318" s="310" t="s">
        <v>398</v>
      </c>
      <c r="E318" s="107"/>
      <c r="F318" s="107"/>
      <c r="G318" s="108"/>
      <c r="H318" s="64"/>
    </row>
    <row r="319" spans="5:8" ht="12.75">
      <c r="E319" s="107"/>
      <c r="F319" s="107"/>
      <c r="G319" s="108">
        <f>COUNTA(G9:G318)</f>
        <v>4</v>
      </c>
      <c r="H319" s="108">
        <f>COUNTA(H9:H318)</f>
        <v>8</v>
      </c>
    </row>
    <row r="320" spans="5:8" ht="12.75">
      <c r="E320" s="107"/>
      <c r="F320" s="107"/>
      <c r="G320" s="108">
        <f>SUM(G9:G318)</f>
        <v>4</v>
      </c>
      <c r="H320" s="108">
        <f>SUM(H9:H318)</f>
        <v>8</v>
      </c>
    </row>
  </sheetData>
  <sheetProtection password="CBB5" sheet="1" selectLockedCells="1"/>
  <mergeCells count="1">
    <mergeCell ref="A1:C2"/>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 xml:space="preserve">&amp;L&amp;8VG Checklist Uitzendorganisaties, versie 2010/05&amp;C&amp;8Rapport VCU; 22-03-2011&amp;R&amp;8Vragenlijst Pagina &amp;P van &amp;N </oddFooter>
  </headerFooter>
  <legacyDrawing r:id="rId1"/>
</worksheet>
</file>

<file path=xl/worksheets/sheet7.xml><?xml version="1.0" encoding="utf-8"?>
<worksheet xmlns="http://schemas.openxmlformats.org/spreadsheetml/2006/main" xmlns:r="http://schemas.openxmlformats.org/officeDocument/2006/relationships">
  <dimension ref="A1:AC48"/>
  <sheetViews>
    <sheetView zoomScalePageLayoutView="0" workbookViewId="0" topLeftCell="A1">
      <selection activeCell="D43" sqref="D43:D44"/>
    </sheetView>
  </sheetViews>
  <sheetFormatPr defaultColWidth="9.140625" defaultRowHeight="12.75"/>
  <cols>
    <col min="1" max="1" width="6.00390625" style="9" customWidth="1"/>
    <col min="2" max="2" width="70.57421875" style="9" customWidth="1"/>
    <col min="3" max="3" width="9.140625" style="9" bestFit="1" customWidth="1"/>
    <col min="4" max="5" width="6.421875" style="9" bestFit="1" customWidth="1"/>
    <col min="6" max="6" width="3.28125" style="9" customWidth="1"/>
    <col min="7" max="8" width="6.421875" style="9" bestFit="1" customWidth="1"/>
    <col min="9" max="9" width="3.140625" style="9" customWidth="1"/>
    <col min="10" max="10" width="12.8515625" style="9" customWidth="1"/>
    <col min="11" max="11" width="3.28125" style="9" customWidth="1"/>
    <col min="12" max="13" width="7.140625" style="10" hidden="1" customWidth="1"/>
    <col min="14" max="14" width="8.8515625" style="10" hidden="1" customWidth="1"/>
    <col min="15" max="15" width="8.8515625" style="122" hidden="1" customWidth="1"/>
    <col min="16" max="16" width="9.421875" style="10" hidden="1" customWidth="1"/>
    <col min="17" max="18" width="8.57421875" style="10" hidden="1" customWidth="1"/>
    <col min="19" max="19" width="8.57421875" style="122" hidden="1" customWidth="1"/>
    <col min="20" max="21" width="9.140625" style="10" hidden="1" customWidth="1"/>
    <col min="22" max="23" width="8.57421875" style="10" hidden="1" customWidth="1"/>
    <col min="24" max="25" width="11.57421875" style="10" hidden="1" customWidth="1"/>
    <col min="26" max="27" width="9.57421875" style="10" hidden="1" customWidth="1"/>
    <col min="28" max="29" width="10.8515625" style="10" hidden="1" customWidth="1"/>
    <col min="30" max="30" width="0" style="9" hidden="1" customWidth="1"/>
    <col min="31" max="16384" width="9.140625" style="9" customWidth="1"/>
  </cols>
  <sheetData>
    <row r="1" spans="1:29" ht="11.25">
      <c r="A1" s="294" t="s">
        <v>72</v>
      </c>
      <c r="B1" s="294"/>
      <c r="C1" s="294"/>
      <c r="D1" s="294"/>
      <c r="E1" s="294"/>
      <c r="F1" s="294"/>
      <c r="G1" s="294"/>
      <c r="H1" s="294"/>
      <c r="I1" s="294"/>
      <c r="J1" s="294"/>
      <c r="K1" s="294"/>
      <c r="L1" s="9"/>
      <c r="M1" s="9"/>
      <c r="N1" s="9"/>
      <c r="O1" s="9"/>
      <c r="P1" s="9"/>
      <c r="Q1" s="9"/>
      <c r="R1" s="9"/>
      <c r="S1" s="9"/>
      <c r="T1" s="9"/>
      <c r="U1" s="9"/>
      <c r="V1" s="9"/>
      <c r="W1" s="9"/>
      <c r="X1" s="9"/>
      <c r="Y1" s="9"/>
      <c r="Z1" s="9"/>
      <c r="AA1" s="9"/>
      <c r="AB1" s="9"/>
      <c r="AC1" s="9"/>
    </row>
    <row r="2" spans="1:29" ht="11.25">
      <c r="A2" s="294"/>
      <c r="B2" s="294"/>
      <c r="C2" s="294"/>
      <c r="D2" s="294"/>
      <c r="E2" s="294"/>
      <c r="F2" s="294"/>
      <c r="G2" s="294"/>
      <c r="H2" s="294"/>
      <c r="I2" s="294"/>
      <c r="J2" s="294"/>
      <c r="K2" s="294"/>
      <c r="L2" s="9"/>
      <c r="M2" s="9"/>
      <c r="N2" s="9"/>
      <c r="O2" s="9"/>
      <c r="P2" s="9"/>
      <c r="Q2" s="9"/>
      <c r="R2" s="9"/>
      <c r="S2" s="9"/>
      <c r="T2" s="9"/>
      <c r="U2" s="9"/>
      <c r="V2" s="9"/>
      <c r="W2" s="9"/>
      <c r="X2" s="9"/>
      <c r="Y2" s="9"/>
      <c r="Z2" s="9"/>
      <c r="AA2" s="9"/>
      <c r="AB2" s="9"/>
      <c r="AC2" s="9"/>
    </row>
    <row r="3" spans="1:29" ht="20.25">
      <c r="A3" s="186"/>
      <c r="B3" s="186"/>
      <c r="C3" s="186"/>
      <c r="D3" s="186"/>
      <c r="E3" s="186"/>
      <c r="F3" s="186"/>
      <c r="G3" s="186"/>
      <c r="H3" s="186"/>
      <c r="I3" s="186"/>
      <c r="J3" s="186"/>
      <c r="K3" s="186"/>
      <c r="L3" s="9"/>
      <c r="M3" s="9"/>
      <c r="N3" s="9"/>
      <c r="O3" s="9"/>
      <c r="P3" s="9"/>
      <c r="Q3" s="9"/>
      <c r="R3" s="9"/>
      <c r="S3" s="9"/>
      <c r="T3" s="9"/>
      <c r="U3" s="9"/>
      <c r="V3" s="9"/>
      <c r="W3" s="9"/>
      <c r="X3" s="9"/>
      <c r="Y3" s="9"/>
      <c r="Z3" s="9"/>
      <c r="AA3" s="9"/>
      <c r="AB3" s="9"/>
      <c r="AC3" s="9"/>
    </row>
    <row r="4" spans="1:29" ht="20.25">
      <c r="A4" s="186"/>
      <c r="B4" s="186"/>
      <c r="C4" s="186"/>
      <c r="D4" s="186"/>
      <c r="E4" s="186"/>
      <c r="F4" s="186"/>
      <c r="G4" s="186"/>
      <c r="H4" s="186"/>
      <c r="I4" s="186"/>
      <c r="J4" s="186"/>
      <c r="K4" s="186"/>
      <c r="L4" s="9"/>
      <c r="M4" s="9"/>
      <c r="N4" s="9"/>
      <c r="O4" s="9"/>
      <c r="P4" s="9"/>
      <c r="Q4" s="9"/>
      <c r="R4" s="9"/>
      <c r="S4" s="9"/>
      <c r="T4" s="9"/>
      <c r="U4" s="9"/>
      <c r="V4" s="9"/>
      <c r="W4" s="9"/>
      <c r="X4" s="9"/>
      <c r="Y4" s="9"/>
      <c r="Z4" s="9"/>
      <c r="AA4" s="9"/>
      <c r="AB4" s="9"/>
      <c r="AC4" s="9"/>
    </row>
    <row r="5" spans="1:29" s="82" customFormat="1" ht="11.25">
      <c r="A5" s="101" t="s">
        <v>75</v>
      </c>
      <c r="B5" s="151">
        <f>IF(Algemeen!B9="","",Algemeen!B9)</f>
      </c>
      <c r="K5" s="150"/>
      <c r="O5" s="140"/>
      <c r="S5" s="140"/>
      <c r="T5" s="285" t="s">
        <v>63</v>
      </c>
      <c r="U5" s="285"/>
      <c r="V5" s="285" t="s">
        <v>64</v>
      </c>
      <c r="W5" s="285"/>
      <c r="X5" s="285" t="s">
        <v>64</v>
      </c>
      <c r="Y5" s="285"/>
      <c r="Z5" s="285" t="s">
        <v>64</v>
      </c>
      <c r="AA5" s="285"/>
      <c r="AB5" s="285" t="s">
        <v>64</v>
      </c>
      <c r="AC5" s="285"/>
    </row>
    <row r="6" spans="1:29" s="82" customFormat="1" ht="12" thickBot="1">
      <c r="A6" s="101" t="s">
        <v>42</v>
      </c>
      <c r="B6" s="160" t="str">
        <f>Vragenlijst!B4</f>
        <v>VCU</v>
      </c>
      <c r="K6" s="150"/>
      <c r="L6" s="279" t="s">
        <v>33</v>
      </c>
      <c r="M6" s="280"/>
      <c r="N6" s="280"/>
      <c r="O6" s="143"/>
      <c r="P6" s="279" t="s">
        <v>43</v>
      </c>
      <c r="Q6" s="280"/>
      <c r="R6" s="281"/>
      <c r="S6" s="142"/>
      <c r="T6" s="279" t="s">
        <v>60</v>
      </c>
      <c r="U6" s="281"/>
      <c r="V6" s="279" t="s">
        <v>56</v>
      </c>
      <c r="W6" s="281"/>
      <c r="X6" s="279" t="s">
        <v>56</v>
      </c>
      <c r="Y6" s="281"/>
      <c r="Z6" s="279" t="s">
        <v>57</v>
      </c>
      <c r="AA6" s="281"/>
      <c r="AB6" s="279" t="s">
        <v>57</v>
      </c>
      <c r="AC6" s="281"/>
    </row>
    <row r="7" spans="1:29" ht="11.25">
      <c r="A7" s="28" t="s">
        <v>17</v>
      </c>
      <c r="B7" s="29" t="s">
        <v>18</v>
      </c>
      <c r="C7" s="289" t="s">
        <v>41</v>
      </c>
      <c r="D7" s="274" t="s">
        <v>47</v>
      </c>
      <c r="E7" s="275"/>
      <c r="F7" s="276"/>
      <c r="G7" s="274" t="s">
        <v>0</v>
      </c>
      <c r="H7" s="275"/>
      <c r="I7" s="275"/>
      <c r="J7" s="165" t="s">
        <v>49</v>
      </c>
      <c r="K7" s="37"/>
      <c r="L7" s="113"/>
      <c r="M7" s="114" t="s">
        <v>44</v>
      </c>
      <c r="N7" s="42" t="s">
        <v>58</v>
      </c>
      <c r="O7" s="141" t="s">
        <v>58</v>
      </c>
      <c r="P7" s="115"/>
      <c r="Q7" s="114" t="s">
        <v>44</v>
      </c>
      <c r="R7" s="113" t="s">
        <v>58</v>
      </c>
      <c r="S7" s="42"/>
      <c r="T7" s="282" t="s">
        <v>52</v>
      </c>
      <c r="U7" s="283"/>
      <c r="V7" s="282" t="s">
        <v>55</v>
      </c>
      <c r="W7" s="283"/>
      <c r="X7" s="282" t="s">
        <v>61</v>
      </c>
      <c r="Y7" s="283"/>
      <c r="Z7" s="282" t="s">
        <v>55</v>
      </c>
      <c r="AA7" s="283"/>
      <c r="AB7" s="282" t="s">
        <v>62</v>
      </c>
      <c r="AC7" s="283"/>
    </row>
    <row r="8" spans="1:29" ht="12" thickBot="1">
      <c r="A8" s="30"/>
      <c r="B8" s="3" t="s">
        <v>46</v>
      </c>
      <c r="C8" s="290"/>
      <c r="D8" s="31" t="s">
        <v>51</v>
      </c>
      <c r="E8" s="32" t="s">
        <v>50</v>
      </c>
      <c r="F8" s="84" t="s">
        <v>73</v>
      </c>
      <c r="G8" s="31" t="s">
        <v>51</v>
      </c>
      <c r="H8" s="32" t="s">
        <v>50</v>
      </c>
      <c r="I8" s="84" t="s">
        <v>73</v>
      </c>
      <c r="J8" s="166" t="s">
        <v>48</v>
      </c>
      <c r="K8" s="164" t="s">
        <v>147</v>
      </c>
      <c r="L8" s="116" t="s">
        <v>45</v>
      </c>
      <c r="M8" s="117"/>
      <c r="N8" s="162" t="s">
        <v>59</v>
      </c>
      <c r="O8" s="116" t="s">
        <v>142</v>
      </c>
      <c r="P8" s="66" t="s">
        <v>45</v>
      </c>
      <c r="Q8" s="117"/>
      <c r="R8" s="116" t="s">
        <v>59</v>
      </c>
      <c r="S8" s="162"/>
      <c r="T8" s="117" t="s">
        <v>53</v>
      </c>
      <c r="U8" s="116" t="s">
        <v>54</v>
      </c>
      <c r="V8" s="117" t="s">
        <v>53</v>
      </c>
      <c r="W8" s="116" t="s">
        <v>54</v>
      </c>
      <c r="X8" s="117" t="s">
        <v>53</v>
      </c>
      <c r="Y8" s="116" t="s">
        <v>54</v>
      </c>
      <c r="Z8" s="117" t="s">
        <v>53</v>
      </c>
      <c r="AA8" s="116" t="s">
        <v>54</v>
      </c>
      <c r="AB8" s="117" t="s">
        <v>53</v>
      </c>
      <c r="AC8" s="116" t="s">
        <v>54</v>
      </c>
    </row>
    <row r="9" spans="1:29" ht="22.5">
      <c r="A9" s="33" t="str">
        <f>Vragenlijst!A8</f>
        <v>1.1</v>
      </c>
      <c r="B9" s="34" t="str">
        <f>Vragenlijst!B8</f>
        <v>Wordt het VG-beheersysteem in de hoofdvestiging en in alle bij de VCU certificatie betrokken nevenvestigingen toegepast en intern beoordeeld door de hoofdvestiging?</v>
      </c>
      <c r="C9" s="291" t="str">
        <f>Vragenlijst!C8</f>
        <v>Must</v>
      </c>
      <c r="D9" s="287">
        <f>Vragenlijst!E21</f>
        <v>6</v>
      </c>
      <c r="E9" s="288">
        <f>D9-Vragenlijst!F21</f>
        <v>0</v>
      </c>
      <c r="F9" s="272" t="str">
        <f>IF((D9-E9)&gt;0,"!!!","")</f>
        <v>!!!</v>
      </c>
      <c r="G9" s="287">
        <f>Vragenlijst!E25</f>
        <v>3</v>
      </c>
      <c r="H9" s="288">
        <f>G9-Vragenlijst!F25</f>
        <v>0</v>
      </c>
      <c r="I9" s="272" t="str">
        <f>IF((G9-H9)&gt;0,"!!!","")</f>
        <v>!!!</v>
      </c>
      <c r="J9" s="291" t="str">
        <f>IF(Vragenlijst!F9=1,"Onvolledig",IF(Vragenlijst!F9=2,"Volledig zie opm.",IF(Vragenlijst!F9=3,"Volledig","")))</f>
        <v>Onvolledig</v>
      </c>
      <c r="K9" s="293" t="str">
        <f>IF(J9="Onvolledig","!!!","")</f>
        <v>!!!</v>
      </c>
      <c r="L9" s="10">
        <f>IF(C9="Must",1,0)</f>
        <v>1</v>
      </c>
      <c r="M9" s="10">
        <f>IF(L9=1,(IF(J9="Volledig",1,0)),0)</f>
        <v>0</v>
      </c>
      <c r="N9" s="161">
        <f>IF(L9=1,(IF(J9="Volledig zie opm.",1,0)),0)</f>
        <v>0</v>
      </c>
      <c r="O9" s="161">
        <f>IF(L9=1,(IF(J9="Volledig zie N.B.",1,0)),0)</f>
        <v>0</v>
      </c>
      <c r="P9" s="118">
        <f>IF(L9=1,0,1)</f>
        <v>0</v>
      </c>
      <c r="Q9" s="10">
        <f>IF(L9=0,(IF(J9="Volledig",1,0)),0)</f>
        <v>0</v>
      </c>
      <c r="R9" s="122">
        <f>IF(P9=1,(IF(J9="Volledig zie opm.",1,0)),0)</f>
        <v>0</v>
      </c>
      <c r="S9" s="122">
        <f>IF(P9=1,(IF(J9="Volledig zie N.B.",1,0)),0)</f>
        <v>0</v>
      </c>
      <c r="T9" s="118">
        <f>IF(D9-E9=0,1,0)</f>
        <v>0</v>
      </c>
      <c r="U9" s="119">
        <f>IF(G9-H9=0,1,0)</f>
        <v>0</v>
      </c>
      <c r="V9" s="10">
        <f>IF(AND(L9=1,J9="Volledig",T9=0),D9-E9,0)</f>
        <v>0</v>
      </c>
      <c r="W9" s="10">
        <f>IF(AND(L9=1,J9="Volledig",U9=0),G9-H9,0)</f>
        <v>0</v>
      </c>
      <c r="X9" s="118">
        <f>IF(AND(L9=1,J9="Volledig zie opm.",T9=0),D9-E9,0)</f>
        <v>0</v>
      </c>
      <c r="Y9" s="119">
        <f>IF(AND(L9=1,J9="Volledig zie opm.",U9=0),G9-H9,0)</f>
        <v>0</v>
      </c>
      <c r="Z9" s="10">
        <f>IF(AND(P9=1,J9="Volledig",T9=0),D9-E9,0)</f>
        <v>0</v>
      </c>
      <c r="AA9" s="10">
        <f>IF(AND(P9=1,J9="Volledig",U9=0),G9-H9,0)</f>
        <v>0</v>
      </c>
      <c r="AB9" s="118">
        <f>IF(AND(P9=1,J9="Volledig zie opm.",T9=0),D9-E9,0)</f>
        <v>0</v>
      </c>
      <c r="AC9" s="119">
        <f>IF(AND(P9=1,J9="Volledig zie opm.",U9=0),G9-H9,0)</f>
        <v>0</v>
      </c>
    </row>
    <row r="10" spans="1:29" ht="11.25">
      <c r="A10" s="35"/>
      <c r="B10" s="2">
        <f>IF(Vragenlijst!B25="","",Vragenlijst!B25)</f>
      </c>
      <c r="C10" s="284"/>
      <c r="D10" s="277"/>
      <c r="E10" s="278"/>
      <c r="F10" s="271"/>
      <c r="G10" s="277"/>
      <c r="H10" s="278"/>
      <c r="I10" s="271"/>
      <c r="J10" s="284"/>
      <c r="K10" s="292"/>
      <c r="O10" s="161"/>
      <c r="P10" s="114"/>
      <c r="T10" s="114"/>
      <c r="U10" s="113"/>
      <c r="X10" s="114"/>
      <c r="Y10" s="113"/>
      <c r="AB10" s="114"/>
      <c r="AC10" s="113"/>
    </row>
    <row r="11" spans="1:29" ht="11.25">
      <c r="A11" s="33" t="str">
        <f>Vragenlijst!A27</f>
        <v>1.2</v>
      </c>
      <c r="B11" s="36" t="str">
        <f>Vragenlijst!B27</f>
        <v>Is de uitzendorganisatie geregistreerd/erkend? </v>
      </c>
      <c r="C11" s="284" t="str">
        <f>Vragenlijst!C27</f>
        <v>Must</v>
      </c>
      <c r="D11" s="277">
        <f>Vragenlijst!E33</f>
        <v>1</v>
      </c>
      <c r="E11" s="278">
        <f>D11-Vragenlijst!F33</f>
        <v>0</v>
      </c>
      <c r="F11" s="271" t="str">
        <f>IF((D11-E11)&gt;0,"!!!","")</f>
        <v>!!!</v>
      </c>
      <c r="G11" s="277">
        <f>Vragenlijst!E34</f>
        <v>0</v>
      </c>
      <c r="H11" s="278">
        <f>G11-Vragenlijst!F34</f>
        <v>0</v>
      </c>
      <c r="I11" s="273" t="s">
        <v>74</v>
      </c>
      <c r="J11" s="284" t="str">
        <f>IF(Vragenlijst!F28=1,"Onvolledig",IF(Vragenlijst!F28=2,"Volledig zie opm.",IF(Vragenlijst!F28=3,"Volledig","")))</f>
        <v>Onvolledig</v>
      </c>
      <c r="K11" s="292" t="str">
        <f>IF(J11="Onvolledig","!!!","")</f>
        <v>!!!</v>
      </c>
      <c r="L11" s="10">
        <f>IF(C11="Must",1,0)</f>
        <v>1</v>
      </c>
      <c r="M11" s="10">
        <f>IF(L11=1,(IF(J11="Volledig",1,0)),0)</f>
        <v>0</v>
      </c>
      <c r="N11" s="10">
        <f>IF(L11=1,(IF(J11="Volledig zie opm.",1,0)),0)</f>
        <v>0</v>
      </c>
      <c r="O11" s="161">
        <f>IF(L11=1,(IF(J11="Volledig zie N.B.",1,0)),0)</f>
        <v>0</v>
      </c>
      <c r="P11" s="114">
        <f>IF(L11=1,0,1)</f>
        <v>0</v>
      </c>
      <c r="Q11" s="10">
        <f>IF(L11=0,(IF(J11="Volledig",1,0)),0)</f>
        <v>0</v>
      </c>
      <c r="R11" s="10">
        <f>IF(P11=1,(IF(J11="Volledig zie opm.",1,0)),0)</f>
        <v>0</v>
      </c>
      <c r="S11" s="122">
        <f>IF(P11=1,(IF(J11="Volledig zie N.B.",1,0)),0)</f>
        <v>0</v>
      </c>
      <c r="T11" s="114">
        <f>IF(D11-E11=0,1,0)</f>
        <v>0</v>
      </c>
      <c r="U11" s="163">
        <v>0</v>
      </c>
      <c r="V11" s="10">
        <f>IF(AND(L11=1,J11="Volledig",T11=0),D11-E11,0)</f>
        <v>0</v>
      </c>
      <c r="W11" s="10">
        <f>IF(AND(L11=1,J11="Volledig",U11=0),G11-H11,0)</f>
        <v>0</v>
      </c>
      <c r="X11" s="114">
        <f>IF(AND(L11=1,J11="Volledig zie opm.",T11=0),D11-E11,0)</f>
        <v>0</v>
      </c>
      <c r="Y11" s="113">
        <f>IF(AND(L11=1,J11="Volledig zie opm.",U11=0),G11-H11,0)</f>
        <v>0</v>
      </c>
      <c r="Z11" s="10">
        <f>IF(AND(P11=1,J11="Volledig",T11=0),D11-E11,0)</f>
        <v>0</v>
      </c>
      <c r="AA11" s="10">
        <f>IF(AND(P11=1,J11="Volledig",U11=0),G11-H11,0)</f>
        <v>0</v>
      </c>
      <c r="AB11" s="114">
        <f>IF(AND(P11=1,J11="Volledig zie opm.",T11=0),D11-E11,0)</f>
        <v>0</v>
      </c>
      <c r="AC11" s="113">
        <f>IF(AND(P11=1,J11="Volledig zie opm.",U11=0),G11-H11,0)</f>
        <v>0</v>
      </c>
    </row>
    <row r="12" spans="1:29" ht="11.25">
      <c r="A12" s="35"/>
      <c r="B12" s="2">
        <f>IF(Vragenlijst!B34="","",Vragenlijst!B34)</f>
      </c>
      <c r="C12" s="284"/>
      <c r="D12" s="277"/>
      <c r="E12" s="278"/>
      <c r="F12" s="271"/>
      <c r="G12" s="277"/>
      <c r="H12" s="278"/>
      <c r="I12" s="273"/>
      <c r="J12" s="284"/>
      <c r="K12" s="292"/>
      <c r="O12" s="161"/>
      <c r="P12" s="114"/>
      <c r="T12" s="114"/>
      <c r="U12" s="113"/>
      <c r="X12" s="114"/>
      <c r="Y12" s="113"/>
      <c r="AB12" s="114"/>
      <c r="AC12" s="113"/>
    </row>
    <row r="13" spans="1:29" ht="11.25">
      <c r="A13" s="33" t="str">
        <f>Vragenlijst!A36</f>
        <v>2.1</v>
      </c>
      <c r="B13" s="36" t="str">
        <f>Vragenlijst!B36</f>
        <v>Voert de uitzendorganisatie een actief VG-beleid? </v>
      </c>
      <c r="C13" s="284" t="str">
        <f>Vragenlijst!C36</f>
        <v>Must</v>
      </c>
      <c r="D13" s="277">
        <f>Vragenlijst!E54</f>
        <v>7</v>
      </c>
      <c r="E13" s="278">
        <f>D13-Vragenlijst!F54</f>
        <v>0</v>
      </c>
      <c r="F13" s="271" t="str">
        <f>IF((D13-E13)&gt;0,"!!!","")</f>
        <v>!!!</v>
      </c>
      <c r="G13" s="277">
        <f>Vragenlijst!E58</f>
        <v>3</v>
      </c>
      <c r="H13" s="278">
        <f>G13-Vragenlijst!F58</f>
        <v>0</v>
      </c>
      <c r="I13" s="271" t="str">
        <f>IF((G13-H13)&gt;0,"!!!","")</f>
        <v>!!!</v>
      </c>
      <c r="J13" s="284" t="str">
        <f>IF(Vragenlijst!F37=1,"Onvolledig",IF(Vragenlijst!F37=2,"Volledig zie opm.",IF(Vragenlijst!F37=3,"Volledig","")))</f>
        <v>Onvolledig</v>
      </c>
      <c r="K13" s="292" t="str">
        <f>IF(J13="Onvolledig","!!!","")</f>
        <v>!!!</v>
      </c>
      <c r="L13" s="10">
        <f>IF(C13="Must",1,0)</f>
        <v>1</v>
      </c>
      <c r="M13" s="10">
        <f>IF(L13=1,(IF(J13="Volledig",1,0)),0)</f>
        <v>0</v>
      </c>
      <c r="N13" s="10">
        <f>IF(L13=1,(IF(J13="Volledig zie opm.",1,0)),0)</f>
        <v>0</v>
      </c>
      <c r="O13" s="161">
        <f>IF(L13=1,(IF(J13="Volledig zie N.B.",1,0)),0)</f>
        <v>0</v>
      </c>
      <c r="P13" s="114">
        <f>IF(L13=1,0,1)</f>
        <v>0</v>
      </c>
      <c r="Q13" s="10">
        <f>IF(L13=0,(IF(J13="Volledig",1,0)),0)</f>
        <v>0</v>
      </c>
      <c r="R13" s="10">
        <f>IF(P13=1,(IF(J13="Volledig zie opm.",1,0)),0)</f>
        <v>0</v>
      </c>
      <c r="S13" s="122">
        <f>IF(P13=1,(IF(J13="Volledig zie N.B.",1,0)),0)</f>
        <v>0</v>
      </c>
      <c r="T13" s="114">
        <f>IF(D13-E13=0,1,0)</f>
        <v>0</v>
      </c>
      <c r="U13" s="113">
        <f>IF(G13-H13=0,1,0)</f>
        <v>0</v>
      </c>
      <c r="V13" s="10">
        <f>IF(AND(L13=1,J13="Volledig",T13=0),D13-E13,0)</f>
        <v>0</v>
      </c>
      <c r="W13" s="10">
        <f>IF(AND(L13=1,J13="Volledig",U13=0),G13-H13,0)</f>
        <v>0</v>
      </c>
      <c r="X13" s="114">
        <f>IF(AND(L13=1,J13="Volledig zie opm.",T13=0),D13-E13,0)</f>
        <v>0</v>
      </c>
      <c r="Y13" s="113">
        <f>IF(AND(L13=1,J13="Volledig zie opm.",U13=0),G13-H13,0)</f>
        <v>0</v>
      </c>
      <c r="Z13" s="10">
        <f>IF(AND(P13=1,J13="Volledig",T13=0),D13-E13,0)</f>
        <v>0</v>
      </c>
      <c r="AA13" s="10">
        <f>IF(AND(P13=1,J13="Volledig",U13=0),G13-H13,0)</f>
        <v>0</v>
      </c>
      <c r="AB13" s="114">
        <f>IF(AND(P13=1,J13="Volledig zie opm.",T13=0),D13-E13,0)</f>
        <v>0</v>
      </c>
      <c r="AC13" s="113">
        <f>IF(AND(P13=1,J13="Volledig zie opm.",U13=0),G13-H13,0)</f>
        <v>0</v>
      </c>
    </row>
    <row r="14" spans="1:29" ht="11.25">
      <c r="A14" s="35"/>
      <c r="B14" s="2">
        <f>IF(Vragenlijst!B58="","",Vragenlijst!B58)</f>
      </c>
      <c r="C14" s="284">
        <f>Vragenlijst!C37</f>
        <v>0</v>
      </c>
      <c r="D14" s="277"/>
      <c r="E14" s="278"/>
      <c r="F14" s="271"/>
      <c r="G14" s="277"/>
      <c r="H14" s="278"/>
      <c r="I14" s="271"/>
      <c r="J14" s="284"/>
      <c r="K14" s="292"/>
      <c r="O14" s="161"/>
      <c r="P14" s="114"/>
      <c r="T14" s="114"/>
      <c r="U14" s="113"/>
      <c r="X14" s="114"/>
      <c r="Y14" s="113"/>
      <c r="AB14" s="114"/>
      <c r="AC14" s="113"/>
    </row>
    <row r="15" spans="1:29" ht="11.25">
      <c r="A15" s="33" t="str">
        <f>Vragenlijst!A60</f>
        <v>2.2</v>
      </c>
      <c r="B15" s="34" t="str">
        <f>Vragenlijst!B60</f>
        <v>Is er een Veiligheid en Gezondheid functionaris aangesteld binnen de uitzendorganisatie? </v>
      </c>
      <c r="C15" s="284" t="str">
        <f>Vragenlijst!C60</f>
        <v>Must</v>
      </c>
      <c r="D15" s="277">
        <f>Vragenlijst!E71</f>
        <v>6</v>
      </c>
      <c r="E15" s="278">
        <f>D15-Vragenlijst!F71</f>
        <v>0</v>
      </c>
      <c r="F15" s="271" t="str">
        <f>IF((D15-E15)&gt;0,"!!!","")</f>
        <v>!!!</v>
      </c>
      <c r="G15" s="277">
        <f>Vragenlijst!E76</f>
        <v>4</v>
      </c>
      <c r="H15" s="278">
        <f>G15-Vragenlijst!F76</f>
        <v>0</v>
      </c>
      <c r="I15" s="271" t="str">
        <f>IF((G15-H15)&gt;0,"!!!","")</f>
        <v>!!!</v>
      </c>
      <c r="J15" s="284" t="str">
        <f>IF(Vragenlijst!F61=1,"Onvolledig",IF(Vragenlijst!F61=2,"Volledig zie opm.",IF(Vragenlijst!F61=3,"Volledig","")))</f>
        <v>Onvolledig</v>
      </c>
      <c r="K15" s="292" t="str">
        <f>IF(J15="Onvolledig","!!!","")</f>
        <v>!!!</v>
      </c>
      <c r="L15" s="10">
        <f>IF(C15="Must",1,0)</f>
        <v>1</v>
      </c>
      <c r="M15" s="10">
        <f>IF(L15=1,(IF(J15="Volledig",1,0)),0)</f>
        <v>0</v>
      </c>
      <c r="N15" s="10">
        <f>IF(L15=1,(IF(J15="Volledig zie opm.",1,0)),0)</f>
        <v>0</v>
      </c>
      <c r="O15" s="161">
        <f>IF(L15=1,(IF(J15="Volledig zie N.B.",1,0)),0)</f>
        <v>0</v>
      </c>
      <c r="P15" s="114">
        <f>IF(L15=1,0,1)</f>
        <v>0</v>
      </c>
      <c r="Q15" s="10">
        <f>IF(L15=0,(IF(J15="Volledig",1,0)),0)</f>
        <v>0</v>
      </c>
      <c r="R15" s="10">
        <f>IF(P15=1,(IF(J15="Volledig zie opm.",1,0)),0)</f>
        <v>0</v>
      </c>
      <c r="S15" s="122">
        <f>IF(P15=1,(IF(J15="Volledig zie N.B.",1,0)),0)</f>
        <v>0</v>
      </c>
      <c r="T15" s="114">
        <f>IF(D15-E15=0,1,0)</f>
        <v>0</v>
      </c>
      <c r="U15" s="113">
        <f>IF(G15-H15=0,1,0)</f>
        <v>0</v>
      </c>
      <c r="V15" s="10">
        <f>IF(AND(L15=1,J15="Volledig",T15=0),D15-E15,0)</f>
        <v>0</v>
      </c>
      <c r="W15" s="10">
        <f>IF(AND(L15=1,J15="Volledig",U15=0),G15-H15,0)</f>
        <v>0</v>
      </c>
      <c r="X15" s="114">
        <f>IF(AND(L15=1,J15="Volledig zie opm.",T15=0),D15-E15,0)</f>
        <v>0</v>
      </c>
      <c r="Y15" s="113">
        <f>IF(AND(L15=1,J15="Volledig zie opm.",U15=0),G15-H15,0)</f>
        <v>0</v>
      </c>
      <c r="Z15" s="10">
        <f>IF(AND(P15=1,J15="Volledig",T15=0),D15-E15,0)</f>
        <v>0</v>
      </c>
      <c r="AA15" s="10">
        <f>IF(AND(P15=1,J15="Volledig",U15=0),G15-H15,0)</f>
        <v>0</v>
      </c>
      <c r="AB15" s="114">
        <f>IF(AND(P15=1,J15="Volledig zie opm.",T15=0),D15-E15,0)</f>
        <v>0</v>
      </c>
      <c r="AC15" s="113">
        <f>IF(AND(P15=1,J15="Volledig zie opm.",U15=0),G15-H15,0)</f>
        <v>0</v>
      </c>
    </row>
    <row r="16" spans="1:29" ht="11.25">
      <c r="A16" s="35"/>
      <c r="B16" s="2">
        <f>IF(Vragenlijst!B76="","",Vragenlijst!B76)</f>
      </c>
      <c r="C16" s="284">
        <f>Vragenlijst!C61</f>
        <v>0</v>
      </c>
      <c r="D16" s="277"/>
      <c r="E16" s="278"/>
      <c r="F16" s="271"/>
      <c r="G16" s="277"/>
      <c r="H16" s="278"/>
      <c r="I16" s="271"/>
      <c r="J16" s="284"/>
      <c r="K16" s="292"/>
      <c r="O16" s="161"/>
      <c r="P16" s="114"/>
      <c r="T16" s="114"/>
      <c r="U16" s="113"/>
      <c r="X16" s="114"/>
      <c r="Y16" s="113"/>
      <c r="AB16" s="114"/>
      <c r="AC16" s="113"/>
    </row>
    <row r="17" spans="1:29" ht="11.25">
      <c r="A17" s="33" t="str">
        <f>Vragenlijst!A78</f>
        <v>2.3</v>
      </c>
      <c r="B17" s="36" t="str">
        <f>Vragenlijst!B78</f>
        <v>Bestaat er een VG-structuur in de uitzendorganisatie? </v>
      </c>
      <c r="C17" s="284" t="str">
        <f>Vragenlijst!C78</f>
        <v>Must</v>
      </c>
      <c r="D17" s="277">
        <f>Vragenlijst!E88</f>
        <v>3</v>
      </c>
      <c r="E17" s="278">
        <f>D17-Vragenlijst!F88</f>
        <v>0</v>
      </c>
      <c r="F17" s="271" t="str">
        <f>IF((D17-E17)&gt;0,"!!!","")</f>
        <v>!!!</v>
      </c>
      <c r="G17" s="277">
        <f>Vragenlijst!E92</f>
        <v>3</v>
      </c>
      <c r="H17" s="278">
        <f>G17-Vragenlijst!F92</f>
        <v>0</v>
      </c>
      <c r="I17" s="271" t="str">
        <f>IF((G17-H17)&gt;0,"!!!","")</f>
        <v>!!!</v>
      </c>
      <c r="J17" s="284" t="str">
        <f>IF(Vragenlijst!F79=1,"Onvolledig",IF(Vragenlijst!F79=2,"Volledig zie opm.",IF(Vragenlijst!F79=3,"Volledig","")))</f>
        <v>Onvolledig</v>
      </c>
      <c r="K17" s="292" t="str">
        <f>IF(J17="Onvolledig","!!!","")</f>
        <v>!!!</v>
      </c>
      <c r="L17" s="10">
        <f>IF(C17="Must",1,0)</f>
        <v>1</v>
      </c>
      <c r="M17" s="10">
        <f>IF(L17=1,(IF(J17="Volledig",1,0)),0)</f>
        <v>0</v>
      </c>
      <c r="N17" s="10">
        <f>IF(L17=1,(IF(J17="Volledig zie opm.",1,0)),0)</f>
        <v>0</v>
      </c>
      <c r="O17" s="161">
        <f>IF(L17=1,(IF(J17="Volledig zie N.B.",1,0)),0)</f>
        <v>0</v>
      </c>
      <c r="P17" s="114">
        <f>IF(L17=1,0,1)</f>
        <v>0</v>
      </c>
      <c r="Q17" s="10">
        <f>IF(L17=0,(IF(J17="Volledig",1,0)),0)</f>
        <v>0</v>
      </c>
      <c r="R17" s="10">
        <f>IF(P17=1,(IF(J17="Volledig zie opm.",1,0)),0)</f>
        <v>0</v>
      </c>
      <c r="S17" s="122">
        <f>IF(P17=1,(IF(J17="Volledig zie N.B.",1,0)),0)</f>
        <v>0</v>
      </c>
      <c r="T17" s="114">
        <f>IF(D17-E17=0,1,0)</f>
        <v>0</v>
      </c>
      <c r="U17" s="113">
        <f>IF(G17-H17=0,1,0)</f>
        <v>0</v>
      </c>
      <c r="V17" s="10">
        <f>IF(AND(L17=1,J17="Volledig",T17=0),D17-E17,0)</f>
        <v>0</v>
      </c>
      <c r="W17" s="10">
        <f>IF(AND(L17=1,J17="Volledig",U17=0),G17-H17,0)</f>
        <v>0</v>
      </c>
      <c r="X17" s="114">
        <f>IF(AND(L17=1,J17="Volledig zie opm.",T17=0),D17-E17,0)</f>
        <v>0</v>
      </c>
      <c r="Y17" s="113">
        <f>IF(AND(L17=1,J17="Volledig zie opm.",U17=0),G17-H17,0)</f>
        <v>0</v>
      </c>
      <c r="Z17" s="10">
        <f>IF(AND(P17=1,J17="Volledig",T17=0),D17-E17,0)</f>
        <v>0</v>
      </c>
      <c r="AA17" s="10">
        <f>IF(AND(P17=1,J17="Volledig",U17=0),G17-H17,0)</f>
        <v>0</v>
      </c>
      <c r="AB17" s="114">
        <f>IF(AND(P17=1,J17="Volledig zie opm.",T17=0),D17-E17,0)</f>
        <v>0</v>
      </c>
      <c r="AC17" s="113">
        <f>IF(AND(P17=1,J17="Volledig zie opm.",U17=0),G17-H17,0)</f>
        <v>0</v>
      </c>
    </row>
    <row r="18" spans="1:29" ht="11.25">
      <c r="A18" s="35"/>
      <c r="B18" s="2">
        <f>IF(Vragenlijst!B92="","",Vragenlijst!B92)</f>
      </c>
      <c r="C18" s="284"/>
      <c r="D18" s="277"/>
      <c r="E18" s="278"/>
      <c r="F18" s="271"/>
      <c r="G18" s="277"/>
      <c r="H18" s="278"/>
      <c r="I18" s="271"/>
      <c r="J18" s="284"/>
      <c r="K18" s="292"/>
      <c r="O18" s="161"/>
      <c r="P18" s="114"/>
      <c r="T18" s="114"/>
      <c r="U18" s="113"/>
      <c r="X18" s="114"/>
      <c r="Y18" s="113"/>
      <c r="AB18" s="114"/>
      <c r="AC18" s="113"/>
    </row>
    <row r="19" spans="1:29" ht="22.5">
      <c r="A19" s="33" t="str">
        <f>Vragenlijst!A94</f>
        <v>2.4</v>
      </c>
      <c r="B19" s="36" t="str">
        <f>Vragenlijst!B94</f>
        <v>Hebben alle intercedenten en leidinggevenden een formele veiligheids- en gezondheidsopleiding gevolgd? </v>
      </c>
      <c r="C19" s="284" t="str">
        <f>Vragenlijst!C94</f>
        <v>Must</v>
      </c>
      <c r="D19" s="277">
        <f>Vragenlijst!E101</f>
        <v>2</v>
      </c>
      <c r="E19" s="278">
        <f>D19-Vragenlijst!F101</f>
        <v>0</v>
      </c>
      <c r="F19" s="271" t="str">
        <f>IF((D19-E19)&gt;0,"!!!","")</f>
        <v>!!!</v>
      </c>
      <c r="G19" s="277">
        <f>Vragenlijst!E104</f>
        <v>2</v>
      </c>
      <c r="H19" s="278">
        <f>G19-Vragenlijst!F104</f>
        <v>0</v>
      </c>
      <c r="I19" s="271" t="str">
        <f>IF((G19-H19)&gt;0,"!!!","")</f>
        <v>!!!</v>
      </c>
      <c r="J19" s="284" t="str">
        <f>IF(Vragenlijst!F95=1,"Onvolledig",IF(Vragenlijst!F95=2,"Volledig zie opm.",IF(Vragenlijst!F95=3,"Volledig","")))</f>
        <v>Onvolledig</v>
      </c>
      <c r="K19" s="292" t="str">
        <f>IF(J19="Onvolledig","!!!","")</f>
        <v>!!!</v>
      </c>
      <c r="L19" s="10">
        <f>IF(C19="Must",1,0)</f>
        <v>1</v>
      </c>
      <c r="M19" s="10">
        <f>IF(L19=1,(IF(J19="Volledig",1,0)),0)</f>
        <v>0</v>
      </c>
      <c r="N19" s="10">
        <f>IF(L19=1,(IF(J19="Volledig zie opm.",1,0)),0)</f>
        <v>0</v>
      </c>
      <c r="O19" s="161">
        <f>IF(L19=1,(IF(J19="Volledig zie N.B.",1,0)),0)</f>
        <v>0</v>
      </c>
      <c r="P19" s="114">
        <f>IF(L19=1,0,1)</f>
        <v>0</v>
      </c>
      <c r="Q19" s="10">
        <f>IF(L19=0,(IF(J19="Volledig",1,0)),0)</f>
        <v>0</v>
      </c>
      <c r="R19" s="10">
        <f>IF(P19=1,(IF(J19="Volledig zie opm.",1,0)),0)</f>
        <v>0</v>
      </c>
      <c r="S19" s="122">
        <f>IF(P19=1,(IF(J19="Volledig zie N.B.",1,0)),0)</f>
        <v>0</v>
      </c>
      <c r="T19" s="114">
        <f>IF(D19-E19=0,1,0)</f>
        <v>0</v>
      </c>
      <c r="U19" s="113">
        <f>IF(G19-H19=0,1,0)</f>
        <v>0</v>
      </c>
      <c r="V19" s="10">
        <f>IF(AND(L19=1,J19="Volledig",T19=0),D19-E19,0)</f>
        <v>0</v>
      </c>
      <c r="W19" s="10">
        <f>IF(AND(L19=1,J19="Volledig",U19=0),G19-H19,0)</f>
        <v>0</v>
      </c>
      <c r="X19" s="114">
        <f>IF(AND(L19=1,J19="Volledig zie opm.",T19=0),D19-E19,0)</f>
        <v>0</v>
      </c>
      <c r="Y19" s="113">
        <f>IF(AND(L19=1,J19="Volledig zie opm.",U19=0),G19-H19,0)</f>
        <v>0</v>
      </c>
      <c r="Z19" s="10">
        <f>IF(AND(P19=1,J19="Volledig",T19=0),D19-E19,0)</f>
        <v>0</v>
      </c>
      <c r="AA19" s="10">
        <f>IF(AND(P19=1,J19="Volledig",U19=0),G19-H19,0)</f>
        <v>0</v>
      </c>
      <c r="AB19" s="114">
        <f>IF(AND(P19=1,J19="Volledig zie opm.",T19=0),D19-E19,0)</f>
        <v>0</v>
      </c>
      <c r="AC19" s="113">
        <f>IF(AND(P19=1,J19="Volledig zie opm.",U19=0),G19-H19,0)</f>
        <v>0</v>
      </c>
    </row>
    <row r="20" spans="1:29" ht="11.25">
      <c r="A20" s="35"/>
      <c r="B20" s="2">
        <f>IF(Vragenlijst!B104="","",Vragenlijst!B104)</f>
      </c>
      <c r="C20" s="284"/>
      <c r="D20" s="277"/>
      <c r="E20" s="278"/>
      <c r="F20" s="271"/>
      <c r="G20" s="277"/>
      <c r="H20" s="278"/>
      <c r="I20" s="271"/>
      <c r="J20" s="284"/>
      <c r="K20" s="292"/>
      <c r="O20" s="161"/>
      <c r="P20" s="114"/>
      <c r="T20" s="114"/>
      <c r="U20" s="113"/>
      <c r="X20" s="114"/>
      <c r="Y20" s="113"/>
      <c r="AB20" s="114"/>
      <c r="AC20" s="113"/>
    </row>
    <row r="21" spans="1:29" ht="22.5">
      <c r="A21" s="33" t="str">
        <f>Vragenlijst!A106</f>
        <v>2.5</v>
      </c>
      <c r="B21" s="36" t="str">
        <f>Vragenlijst!B106</f>
        <v>Bestaat er voor eigen medewerkers een bedrijfseigen voorlichting over de VG-aspecten die van belang zijn bij de uitzending? </v>
      </c>
      <c r="C21" s="284" t="str">
        <f>Vragenlijst!C106</f>
        <v>Must</v>
      </c>
      <c r="D21" s="277">
        <f>Vragenlijst!E117</f>
        <v>4</v>
      </c>
      <c r="E21" s="278">
        <f>D21-Vragenlijst!F117</f>
        <v>0</v>
      </c>
      <c r="F21" s="271" t="str">
        <f>IF((D21-E21)&gt;0,"!!!","")</f>
        <v>!!!</v>
      </c>
      <c r="G21" s="277">
        <f>Vragenlijst!E121</f>
        <v>3</v>
      </c>
      <c r="H21" s="278">
        <f>G21-Vragenlijst!F121</f>
        <v>0</v>
      </c>
      <c r="I21" s="271" t="str">
        <f>IF((G21-H21)&gt;0,"!!!","")</f>
        <v>!!!</v>
      </c>
      <c r="J21" s="284" t="str">
        <f>IF(Vragenlijst!F107=1,"Onvolledig",IF(Vragenlijst!F107=2,"Volledig zie opm.",IF(Vragenlijst!F107=3,"Volledig","")))</f>
        <v>Onvolledig</v>
      </c>
      <c r="K21" s="292" t="str">
        <f>IF(J21="Onvolledig","!!!","")</f>
        <v>!!!</v>
      </c>
      <c r="L21" s="122">
        <f>IF(C21="Must",1,0)</f>
        <v>1</v>
      </c>
      <c r="M21" s="122">
        <f>IF(L21=1,(IF(J21="Volledig",1,0)),0)</f>
        <v>0</v>
      </c>
      <c r="N21" s="122">
        <f>IF(L21=1,(IF(J21="Volledig zie opm.",1,0)),0)</f>
        <v>0</v>
      </c>
      <c r="O21" s="161">
        <f>IF(L21=1,(IF(J21="Volledig zie N.B.",1,0)),0)</f>
        <v>0</v>
      </c>
      <c r="P21" s="203">
        <f>IF(L21=1,0,1)</f>
        <v>0</v>
      </c>
      <c r="Q21" s="122">
        <f>IF(L21=0,(IF(J21="Volledig",1,0)),0)</f>
        <v>0</v>
      </c>
      <c r="R21" s="122">
        <f>IF(P21=1,(IF(J21="Volledig zie opm.",1,0)),0)</f>
        <v>0</v>
      </c>
      <c r="S21" s="122">
        <f>IF(P21=1,(IF(J21="Volledig zie N.B.",1,0)),0)</f>
        <v>0</v>
      </c>
      <c r="T21" s="203">
        <f>IF(D21-E21=0,1,0)</f>
        <v>0</v>
      </c>
      <c r="U21" s="204">
        <f>IF(G21-H21=0,1,0)</f>
        <v>0</v>
      </c>
      <c r="V21" s="122">
        <f>IF(AND(L21=1,J21="Volledig",T21=0),D21-E21,0)</f>
        <v>0</v>
      </c>
      <c r="W21" s="122">
        <f>IF(AND(L21=1,J21="Volledig",U21=0),G21-H21,0)</f>
        <v>0</v>
      </c>
      <c r="X21" s="203">
        <f>IF(AND(L21=1,J21="Volledig zie opm.",T21=0),D21-E21,0)</f>
        <v>0</v>
      </c>
      <c r="Y21" s="204">
        <f>IF(AND(L21=1,J21="Volledig zie opm.",U21=0),G21-H21,0)</f>
        <v>0</v>
      </c>
      <c r="Z21" s="122">
        <f>IF(AND(P21=1,J21="Volledig",T21=0),D21-E21,0)</f>
        <v>0</v>
      </c>
      <c r="AA21" s="122">
        <f>IF(AND(P21=1,J21="Volledig",U21=0),G21-H21,0)</f>
        <v>0</v>
      </c>
      <c r="AB21" s="203">
        <f>IF(AND(P21=1,J21="Volledig zie opm.",T21=0),D21-E21,0)</f>
        <v>0</v>
      </c>
      <c r="AC21" s="204">
        <f>IF(AND(P21=1,J21="Volledig zie opm.",U21=0),G21-H21,0)</f>
        <v>0</v>
      </c>
    </row>
    <row r="22" spans="1:29" ht="11.25">
      <c r="A22" s="35"/>
      <c r="B22" s="2">
        <f>IF(Vragenlijst!B121="","",Vragenlijst!B121)</f>
      </c>
      <c r="C22" s="284">
        <f>Vragenlijst!C107</f>
        <v>0</v>
      </c>
      <c r="D22" s="277"/>
      <c r="E22" s="278"/>
      <c r="F22" s="271"/>
      <c r="G22" s="277"/>
      <c r="H22" s="278"/>
      <c r="I22" s="271"/>
      <c r="J22" s="284"/>
      <c r="K22" s="292"/>
      <c r="L22" s="122"/>
      <c r="M22" s="122"/>
      <c r="N22" s="122"/>
      <c r="O22" s="161"/>
      <c r="P22" s="203"/>
      <c r="Q22" s="122"/>
      <c r="R22" s="122"/>
      <c r="T22" s="203"/>
      <c r="U22" s="204"/>
      <c r="V22" s="122"/>
      <c r="W22" s="122"/>
      <c r="X22" s="203"/>
      <c r="Y22" s="204"/>
      <c r="Z22" s="122"/>
      <c r="AA22" s="122"/>
      <c r="AB22" s="203"/>
      <c r="AC22" s="204"/>
    </row>
    <row r="23" spans="1:29" ht="11.25">
      <c r="A23" s="33" t="str">
        <f>Vragenlijst!A123</f>
        <v>2.6</v>
      </c>
      <c r="B23" s="36" t="str">
        <f>Vragenlijst!B123</f>
        <v>Is er binnen de uitzendorganisatie overleg over de VG-aspecten van uitzendkrachten?  </v>
      </c>
      <c r="C23" s="284" t="str">
        <f>Vragenlijst!C123</f>
        <v>Must</v>
      </c>
      <c r="D23" s="277">
        <f>Vragenlijst!E132</f>
        <v>4</v>
      </c>
      <c r="E23" s="278">
        <f>D23-Vragenlijst!F132</f>
        <v>0</v>
      </c>
      <c r="F23" s="271" t="str">
        <f>IF((D23-E23)&gt;0,"!!!","")</f>
        <v>!!!</v>
      </c>
      <c r="G23" s="277">
        <f>Vragenlijst!E135</f>
        <v>2</v>
      </c>
      <c r="H23" s="278">
        <f>G23-Vragenlijst!F135</f>
        <v>0</v>
      </c>
      <c r="I23" s="271" t="str">
        <f>IF((G23-H23)&gt;0,"!!!","")</f>
        <v>!!!</v>
      </c>
      <c r="J23" s="284" t="str">
        <f>IF(Vragenlijst!F124=1,"Onvolledig",IF(Vragenlijst!F124=2,"Volledig zie opm.",IF(Vragenlijst!F124=3,"Volledig","")))</f>
        <v>Onvolledig</v>
      </c>
      <c r="K23" s="292" t="str">
        <f>IF(J23="Onvolledig","!!!","")</f>
        <v>!!!</v>
      </c>
      <c r="L23" s="122">
        <f>IF(C23="Must",1,0)</f>
        <v>1</v>
      </c>
      <c r="M23" s="122">
        <f>IF(L23=1,(IF(J23="Volledig",1,0)),0)</f>
        <v>0</v>
      </c>
      <c r="N23" s="122">
        <f>IF(L23=1,(IF(J23="Volledig zie opm.",1,0)),0)</f>
        <v>0</v>
      </c>
      <c r="O23" s="161">
        <f>IF(L23=1,(IF(J23="Volledig zie N.B.",1,0)),0)</f>
        <v>0</v>
      </c>
      <c r="P23" s="203">
        <f>IF(L23=1,0,1)</f>
        <v>0</v>
      </c>
      <c r="Q23" s="122">
        <f>IF(L23=0,(IF(J23="Volledig",1,0)),0)</f>
        <v>0</v>
      </c>
      <c r="R23" s="122">
        <f>IF(P23=1,(IF(J23="Volledig zie opm.",1,0)),0)</f>
        <v>0</v>
      </c>
      <c r="S23" s="122">
        <f>IF(P23=1,(IF(J23="Volledig zie N.B.",1,0)),0)</f>
        <v>0</v>
      </c>
      <c r="T23" s="203">
        <f>IF(D23-E23=0,1,0)</f>
        <v>0</v>
      </c>
      <c r="U23" s="204">
        <f>IF(G23-H23=0,1,0)</f>
        <v>0</v>
      </c>
      <c r="V23" s="122">
        <f>IF(AND(L23=1,J23="Volledig",T23=0),D23-E23,0)</f>
        <v>0</v>
      </c>
      <c r="W23" s="122">
        <f>IF(AND(L23=1,J23="Volledig",U23=0),G23-H23,0)</f>
        <v>0</v>
      </c>
      <c r="X23" s="203">
        <f>IF(AND(L23=1,J23="Volledig zie opm.",T23=0),D23-E23,0)</f>
        <v>0</v>
      </c>
      <c r="Y23" s="204">
        <f>IF(AND(L23=1,J23="Volledig zie opm.",U23=0),G23-H23,0)</f>
        <v>0</v>
      </c>
      <c r="Z23" s="122">
        <f>IF(AND(P23=1,J23="Volledig",T23=0),D23-E23,0)</f>
        <v>0</v>
      </c>
      <c r="AA23" s="122">
        <f>IF(AND(P23=1,J23="Volledig",U23=0),G23-H23,0)</f>
        <v>0</v>
      </c>
      <c r="AB23" s="203">
        <f>IF(AND(P23=1,J23="Volledig zie opm.",T23=0),D23-E23,0)</f>
        <v>0</v>
      </c>
      <c r="AC23" s="204">
        <f>IF(AND(P23=1,J23="Volledig zie opm.",U23=0),G23-H23,0)</f>
        <v>0</v>
      </c>
    </row>
    <row r="24" spans="1:29" ht="11.25">
      <c r="A24" s="35"/>
      <c r="B24" s="2">
        <f>IF(Vragenlijst!B135="","",Vragenlijst!B135)</f>
      </c>
      <c r="C24" s="284">
        <f>Vragenlijst!C124</f>
        <v>0</v>
      </c>
      <c r="D24" s="277"/>
      <c r="E24" s="278"/>
      <c r="F24" s="271"/>
      <c r="G24" s="277"/>
      <c r="H24" s="278"/>
      <c r="I24" s="271"/>
      <c r="J24" s="284"/>
      <c r="K24" s="292"/>
      <c r="L24" s="122"/>
      <c r="M24" s="122"/>
      <c r="N24" s="122"/>
      <c r="O24" s="161"/>
      <c r="P24" s="203"/>
      <c r="Q24" s="122"/>
      <c r="R24" s="122"/>
      <c r="T24" s="203"/>
      <c r="U24" s="204"/>
      <c r="V24" s="122"/>
      <c r="W24" s="122"/>
      <c r="X24" s="203"/>
      <c r="Y24" s="204"/>
      <c r="Z24" s="122"/>
      <c r="AA24" s="122"/>
      <c r="AB24" s="203"/>
      <c r="AC24" s="204"/>
    </row>
    <row r="25" spans="1:29" ht="11.25">
      <c r="A25" s="33" t="str">
        <f>Vragenlijst!A137</f>
        <v>3.1</v>
      </c>
      <c r="B25" s="36" t="str">
        <f>Vragenlijst!B137</f>
        <v>Wordt bij de inschrijving van de uitzendkracht een dossier aangelegd? </v>
      </c>
      <c r="C25" s="284" t="str">
        <f>Vragenlijst!C137</f>
        <v>Must</v>
      </c>
      <c r="D25" s="277">
        <f>Vragenlijst!E147</f>
        <v>3</v>
      </c>
      <c r="E25" s="278">
        <f>D25-Vragenlijst!F147</f>
        <v>0</v>
      </c>
      <c r="F25" s="271" t="str">
        <f>IF((D25-E25)&gt;0,"!!!","")</f>
        <v>!!!</v>
      </c>
      <c r="G25" s="277">
        <f>Vragenlijst!E151</f>
        <v>3</v>
      </c>
      <c r="H25" s="278">
        <f>G25-Vragenlijst!F151</f>
        <v>0</v>
      </c>
      <c r="I25" s="271" t="str">
        <f>IF((G25-H25)&gt;0,"!!!","")</f>
        <v>!!!</v>
      </c>
      <c r="J25" s="284" t="str">
        <f>IF(Vragenlijst!F138=1,"Onvolledig",IF(Vragenlijst!F138=2,"Volledig zie opm.",IF(Vragenlijst!F138=3,"Volledig","")))</f>
        <v>Onvolledig</v>
      </c>
      <c r="K25" s="292" t="str">
        <f>IF(J25="Onvolledig","!!!","")</f>
        <v>!!!</v>
      </c>
      <c r="L25" s="122">
        <f>IF(C25="Must",1,0)</f>
        <v>1</v>
      </c>
      <c r="M25" s="122">
        <f>IF(L25=1,(IF(J25="Volledig",1,0)),0)</f>
        <v>0</v>
      </c>
      <c r="N25" s="122">
        <f>IF(L25=1,(IF(J25="Volledig zie opm.",1,0)),0)</f>
        <v>0</v>
      </c>
      <c r="O25" s="161">
        <f>IF(L25=1,(IF(J25="Volledig zie N.B.",1,0)),0)</f>
        <v>0</v>
      </c>
      <c r="P25" s="203">
        <f>IF(L25=1,0,1)</f>
        <v>0</v>
      </c>
      <c r="Q25" s="122">
        <f>IF(L25=0,(IF(J25="Volledig",1,0)),0)</f>
        <v>0</v>
      </c>
      <c r="R25" s="122">
        <f>IF(P25=1,(IF(J25="Volledig zie opm.",1,0)),0)</f>
        <v>0</v>
      </c>
      <c r="S25" s="122">
        <f>IF(P25=1,(IF(J25="Volledig zie N.B.",1,0)),0)</f>
        <v>0</v>
      </c>
      <c r="T25" s="203">
        <f>IF(D25-E25=0,1,0)</f>
        <v>0</v>
      </c>
      <c r="U25" s="204">
        <f>IF(G25-H25=0,1,0)</f>
        <v>0</v>
      </c>
      <c r="V25" s="122">
        <f>IF(AND(L25=1,J25="Volledig",T25=0),D25-E25,0)</f>
        <v>0</v>
      </c>
      <c r="W25" s="122">
        <f>IF(AND(L25=1,J25="Volledig",U25=0),G25-H25,0)</f>
        <v>0</v>
      </c>
      <c r="X25" s="203">
        <f>IF(AND(L25=1,J25="Volledig zie opm.",T25=0),D25-E25,0)</f>
        <v>0</v>
      </c>
      <c r="Y25" s="204">
        <f>IF(AND(L25=1,J25="Volledig zie opm.",U25=0),G25-H25,0)</f>
        <v>0</v>
      </c>
      <c r="Z25" s="122">
        <f>IF(AND(P25=1,J25="Volledig",T25=0),D25-E25,0)</f>
        <v>0</v>
      </c>
      <c r="AA25" s="122">
        <f>IF(AND(P25=1,J25="Volledig",U25=0),G25-H25,0)</f>
        <v>0</v>
      </c>
      <c r="AB25" s="203">
        <f>IF(AND(P25=1,J25="Volledig zie opm.",T25=0),D25-E25,0)</f>
        <v>0</v>
      </c>
      <c r="AC25" s="204">
        <f>IF(AND(P25=1,J25="Volledig zie opm.",U25=0),G25-H25,0)</f>
        <v>0</v>
      </c>
    </row>
    <row r="26" spans="1:29" ht="11.25">
      <c r="A26" s="35"/>
      <c r="B26" s="2">
        <f>IF(Vragenlijst!B151="","",Vragenlijst!B151)</f>
      </c>
      <c r="C26" s="284">
        <f>Vragenlijst!C138</f>
        <v>0</v>
      </c>
      <c r="D26" s="277"/>
      <c r="E26" s="278"/>
      <c r="F26" s="271"/>
      <c r="G26" s="277"/>
      <c r="H26" s="278"/>
      <c r="I26" s="271"/>
      <c r="J26" s="284"/>
      <c r="K26" s="292"/>
      <c r="L26" s="122"/>
      <c r="M26" s="122"/>
      <c r="N26" s="122"/>
      <c r="O26" s="161"/>
      <c r="P26" s="203"/>
      <c r="Q26" s="122"/>
      <c r="R26" s="122"/>
      <c r="T26" s="203"/>
      <c r="U26" s="204"/>
      <c r="V26" s="122"/>
      <c r="W26" s="122"/>
      <c r="X26" s="203"/>
      <c r="Y26" s="204"/>
      <c r="Z26" s="122"/>
      <c r="AA26" s="122"/>
      <c r="AB26" s="203"/>
      <c r="AC26" s="204"/>
    </row>
    <row r="27" spans="1:29" ht="22.5">
      <c r="A27" s="33" t="str">
        <f>Vragenlijst!A153</f>
        <v>3.2</v>
      </c>
      <c r="B27" s="36" t="str">
        <f>Vragenlijst!B153</f>
        <v>Bestaat er een adequate procedure voor het correct beheren en invullen van het veiligheidspaspoort, indien een veiligheidspaspoort wordt gehanteerd?                           </v>
      </c>
      <c r="C27" s="284" t="str">
        <f>Vragenlijst!C153</f>
        <v>Must</v>
      </c>
      <c r="D27" s="277">
        <f>IF(Vragenlijst!F154=4,0,Vragenlijst!E162)</f>
        <v>4</v>
      </c>
      <c r="E27" s="278">
        <f>IF(Vragenlijst!F154=4,0,D27-Vragenlijst!F162)</f>
        <v>0</v>
      </c>
      <c r="F27" s="271" t="str">
        <f>IF((D27-E27)&gt;0,"!!!","")</f>
        <v>!!!</v>
      </c>
      <c r="G27" s="277">
        <f>IF(Vragenlijst!F154=4,0,Vragenlijst!E165)</f>
        <v>2</v>
      </c>
      <c r="H27" s="278">
        <f>IF(Vragenlijst!F154=4,0,G27-Vragenlijst!F165)</f>
        <v>0</v>
      </c>
      <c r="I27" s="271" t="str">
        <f>IF((G27-H27)&gt;0,"!!!","")</f>
        <v>!!!</v>
      </c>
      <c r="J27" s="286" t="str">
        <f>IF(Vragenlijst!F154=1,"Onvolledig",IF(Vragenlijst!F154=2,"Volledig zie opm.",IF(Vragenlijst!F154=3,"Volledig",IF(Vragenlijst!F154=4,"Volledig zie N.B.",""))))</f>
        <v>Onvolledig</v>
      </c>
      <c r="K27" s="292" t="str">
        <f>IF(J27="Onvolledig","!!!","")</f>
        <v>!!!</v>
      </c>
      <c r="L27" s="122">
        <f>IF(C27="Must",1,0)</f>
        <v>1</v>
      </c>
      <c r="M27" s="122">
        <f>IF(L27=1,(IF(J27="Volledig",1,0)),0)</f>
        <v>0</v>
      </c>
      <c r="N27" s="122">
        <f>IF(L27=1,(IF(J27="Volledig zie opm.",1,0)),0)</f>
        <v>0</v>
      </c>
      <c r="O27" s="161">
        <f>IF(L27=1,(IF(J27="Volledig zie N.B.",1,0)),0)</f>
        <v>0</v>
      </c>
      <c r="P27" s="203">
        <f>IF(L27=1,0,1)</f>
        <v>0</v>
      </c>
      <c r="Q27" s="122">
        <f>IF(L27=0,(IF(J27="Volledig",1,0)),0)</f>
        <v>0</v>
      </c>
      <c r="R27" s="122">
        <f>IF(P27=1,(IF(J27="Volledig zie opm.",1,0)),0)</f>
        <v>0</v>
      </c>
      <c r="S27" s="122">
        <f>IF(P27=1,(IF(J27="Volledig zie N.B.",1,0)),0)</f>
        <v>0</v>
      </c>
      <c r="T27" s="203">
        <f>IF(D27-E27=0,1,0)</f>
        <v>0</v>
      </c>
      <c r="U27" s="204">
        <f>IF(G27-H27=0,1,0)</f>
        <v>0</v>
      </c>
      <c r="V27" s="122">
        <f>IF(AND(L27=1,J27="Volledig",T27=0),D27-E27,0)</f>
        <v>0</v>
      </c>
      <c r="W27" s="122">
        <f>IF(AND(L27=1,J27="Volledig",U27=0),G27-H27,0)</f>
        <v>0</v>
      </c>
      <c r="X27" s="203">
        <f>IF(AND(L27=1,J27="Volledig zie opm.",T27=0),D27-E27,0)</f>
        <v>0</v>
      </c>
      <c r="Y27" s="204">
        <f>IF(AND(L27=1,J27="Volledig zie opm.",U27=0),G27-H27,0)</f>
        <v>0</v>
      </c>
      <c r="Z27" s="122">
        <f>IF(AND(P27=1,J27="Volledig",T27=0),D27-E27,0)</f>
        <v>0</v>
      </c>
      <c r="AA27" s="122">
        <f>IF(AND(P27=1,J27="Volledig",U27=0),G27-H27,0)</f>
        <v>0</v>
      </c>
      <c r="AB27" s="203">
        <f>IF(AND(P27=1,J27="Volledig zie opm.",T27=0),D27-E27,0)</f>
        <v>0</v>
      </c>
      <c r="AC27" s="204">
        <f>IF(AND(P27=1,J27="Volledig zie opm.",U27=0),G27-H27,0)</f>
        <v>0</v>
      </c>
    </row>
    <row r="28" spans="1:29" ht="11.25">
      <c r="A28" s="35"/>
      <c r="B28" s="2">
        <f>IF(Vragenlijst!B165="","",Vragenlijst!B165)</f>
      </c>
      <c r="C28" s="284">
        <f>Vragenlijst!C154</f>
        <v>0</v>
      </c>
      <c r="D28" s="277"/>
      <c r="E28" s="278"/>
      <c r="F28" s="271"/>
      <c r="G28" s="277"/>
      <c r="H28" s="278"/>
      <c r="I28" s="271"/>
      <c r="J28" s="286"/>
      <c r="K28" s="292"/>
      <c r="L28" s="122"/>
      <c r="M28" s="122"/>
      <c r="N28" s="122"/>
      <c r="O28" s="161"/>
      <c r="P28" s="203"/>
      <c r="Q28" s="122"/>
      <c r="R28" s="122"/>
      <c r="T28" s="203"/>
      <c r="U28" s="204"/>
      <c r="V28" s="122"/>
      <c r="W28" s="122"/>
      <c r="X28" s="203"/>
      <c r="Y28" s="204"/>
      <c r="Z28" s="122"/>
      <c r="AA28" s="122"/>
      <c r="AB28" s="203"/>
      <c r="AC28" s="204"/>
    </row>
    <row r="29" spans="1:29" ht="22.5">
      <c r="A29" s="33" t="str">
        <f>Vragenlijst!A167</f>
        <v>4.1</v>
      </c>
      <c r="B29" s="36" t="str">
        <f>Vragenlijst!B167</f>
        <v>Worden bij de aanvraag door de inlener naar uitzendkrachten de noodzakelijke aandachtspunten vastgelegd? </v>
      </c>
      <c r="C29" s="284" t="str">
        <f>Vragenlijst!C167</f>
        <v>Must</v>
      </c>
      <c r="D29" s="277">
        <f>Vragenlijst!E175</f>
        <v>3</v>
      </c>
      <c r="E29" s="278">
        <f>D29-Vragenlijst!F175</f>
        <v>0</v>
      </c>
      <c r="F29" s="271" t="str">
        <f>IF((D29-E29)&gt;0,"!!!","")</f>
        <v>!!!</v>
      </c>
      <c r="G29" s="277">
        <f>Vragenlijst!E178</f>
        <v>2</v>
      </c>
      <c r="H29" s="278">
        <f>G29-Vragenlijst!F178</f>
        <v>0</v>
      </c>
      <c r="I29" s="271" t="str">
        <f>IF((G29-H29)&gt;0,"!!!","")</f>
        <v>!!!</v>
      </c>
      <c r="J29" s="284" t="str">
        <f>IF(Vragenlijst!F168=1,"Onvolledig",IF(Vragenlijst!F168=2,"Volledig zie opm.",IF(Vragenlijst!F168=3,"Volledig","")))</f>
        <v>Onvolledig</v>
      </c>
      <c r="K29" s="292" t="str">
        <f>IF(J29="Onvolledig","!!!","")</f>
        <v>!!!</v>
      </c>
      <c r="L29" s="10">
        <f>IF(C29="Must",1,0)</f>
        <v>1</v>
      </c>
      <c r="M29" s="10">
        <f>IF(L29=1,(IF(J29="Volledig",1,0)),0)</f>
        <v>0</v>
      </c>
      <c r="N29" s="10">
        <f>IF(L29=1,(IF(J29="Volledig zie opm.",1,0)),0)</f>
        <v>0</v>
      </c>
      <c r="O29" s="161">
        <f>IF(L29=1,(IF(J29="Volledig zie N.B.",1,0)),0)</f>
        <v>0</v>
      </c>
      <c r="P29" s="114">
        <f>IF(L29=1,0,1)</f>
        <v>0</v>
      </c>
      <c r="Q29" s="10">
        <f>IF(L29=0,(IF(J29="Volledig",1,0)),0)</f>
        <v>0</v>
      </c>
      <c r="R29" s="10">
        <f>IF(P29=1,(IF(J29="Volledig zie opm.",1,0)),0)</f>
        <v>0</v>
      </c>
      <c r="S29" s="122">
        <f>IF(P29=1,(IF(J29="Volledig zie N.B.",1,0)),0)</f>
        <v>0</v>
      </c>
      <c r="T29" s="114">
        <f>IF(D29-E29=0,1,0)</f>
        <v>0</v>
      </c>
      <c r="U29" s="113">
        <f>IF(G29-H29=0,1,0)</f>
        <v>0</v>
      </c>
      <c r="V29" s="10">
        <f>IF(AND(L29=1,J29="Volledig",T29=0),D29-E29,0)</f>
        <v>0</v>
      </c>
      <c r="W29" s="10">
        <f>IF(AND(L29=1,J29="Volledig",U29=0),G29-H29,0)</f>
        <v>0</v>
      </c>
      <c r="X29" s="114">
        <f>IF(AND(L29=1,J29="Volledig zie opm.",T29=0),D29-E29,0)</f>
        <v>0</v>
      </c>
      <c r="Y29" s="113">
        <f>IF(AND(L29=1,J29="Volledig zie opm.",U29=0),G29-H29,0)</f>
        <v>0</v>
      </c>
      <c r="Z29" s="10">
        <f>IF(AND(P29=1,J29="Volledig",T29=0),D29-E29,0)</f>
        <v>0</v>
      </c>
      <c r="AA29" s="10">
        <f>IF(AND(P29=1,J29="Volledig",U29=0),G29-H29,0)</f>
        <v>0</v>
      </c>
      <c r="AB29" s="114">
        <f>IF(AND(P29=1,J29="Volledig zie opm.",T29=0),D29-E29,0)</f>
        <v>0</v>
      </c>
      <c r="AC29" s="113">
        <f>IF(AND(P29=1,J29="Volledig zie opm.",U29=0),G29-H29,0)</f>
        <v>0</v>
      </c>
    </row>
    <row r="30" spans="1:29" ht="11.25">
      <c r="A30" s="35"/>
      <c r="B30" s="2">
        <f>IF(Vragenlijst!B178="","",Vragenlijst!B178)</f>
      </c>
      <c r="C30" s="284"/>
      <c r="D30" s="277"/>
      <c r="E30" s="278"/>
      <c r="F30" s="271"/>
      <c r="G30" s="277"/>
      <c r="H30" s="278"/>
      <c r="I30" s="271"/>
      <c r="J30" s="284"/>
      <c r="K30" s="292"/>
      <c r="O30" s="161"/>
      <c r="P30" s="114"/>
      <c r="T30" s="114"/>
      <c r="U30" s="113"/>
      <c r="X30" s="114"/>
      <c r="Y30" s="113"/>
      <c r="AB30" s="114"/>
      <c r="AC30" s="113"/>
    </row>
    <row r="31" spans="1:29" ht="22.5">
      <c r="A31" s="33" t="str">
        <f>Vragenlijst!A180</f>
        <v>4.2</v>
      </c>
      <c r="B31" s="36" t="str">
        <f>Vragenlijst!B180</f>
        <v>Komen bij de selectie van uitzendkrachten de vereiste aandachtspunten uit de aanvraag aan bod ? </v>
      </c>
      <c r="C31" s="284" t="str">
        <f>Vragenlijst!C180</f>
        <v>Must</v>
      </c>
      <c r="D31" s="277">
        <f>Vragenlijst!E191</f>
        <v>4</v>
      </c>
      <c r="E31" s="278">
        <f>D31-Vragenlijst!F191</f>
        <v>0</v>
      </c>
      <c r="F31" s="271" t="str">
        <f>IF((D31-E31)&gt;0,"!!!","")</f>
        <v>!!!</v>
      </c>
      <c r="G31" s="277">
        <f>Vragenlijst!E195</f>
        <v>3</v>
      </c>
      <c r="H31" s="278">
        <f>G31-Vragenlijst!F195</f>
        <v>0</v>
      </c>
      <c r="I31" s="271" t="str">
        <f>IF((G31-H31)&gt;0,"!!!","")</f>
        <v>!!!</v>
      </c>
      <c r="J31" s="284" t="str">
        <f>IF(Vragenlijst!F181=1,"Onvolledig",IF(Vragenlijst!F181=2,"Volledig zie opm.",IF(Vragenlijst!F181=3,"Volledig","")))</f>
        <v>Onvolledig</v>
      </c>
      <c r="K31" s="292" t="str">
        <f>IF(J31="Onvolledig","!!!","")</f>
        <v>!!!</v>
      </c>
      <c r="L31" s="10">
        <f>IF(C31="Must",1,0)</f>
        <v>1</v>
      </c>
      <c r="M31" s="10">
        <f>IF(L31=1,(IF(J31="Volledig",1,0)),0)</f>
        <v>0</v>
      </c>
      <c r="N31" s="10">
        <f>IF(L31=1,(IF(J31="Volledig zie opm.",1,0)),0)</f>
        <v>0</v>
      </c>
      <c r="O31" s="161">
        <f>IF(L31=1,(IF(J31="Volledig zie N.B.",1,0)),0)</f>
        <v>0</v>
      </c>
      <c r="P31" s="114">
        <f>IF(L31=1,0,1)</f>
        <v>0</v>
      </c>
      <c r="Q31" s="10">
        <f>IF(L31=0,(IF(J31="Volledig",1,0)),0)</f>
        <v>0</v>
      </c>
      <c r="R31" s="10">
        <f>IF(P31=1,(IF(J31="Volledig zie opm.",1,0)),0)</f>
        <v>0</v>
      </c>
      <c r="S31" s="122">
        <f>IF(P31=1,(IF(J31="Volledig zie N.B.",1,0)),0)</f>
        <v>0</v>
      </c>
      <c r="T31" s="114">
        <f>IF(D31-E31=0,1,0)</f>
        <v>0</v>
      </c>
      <c r="U31" s="113">
        <f>IF(G31-H31=0,1,0)</f>
        <v>0</v>
      </c>
      <c r="V31" s="10">
        <f>IF(AND(L31=1,J31="Volledig",T31=0),D31-E31,0)</f>
        <v>0</v>
      </c>
      <c r="W31" s="10">
        <f>IF(AND(L31=1,J31="Volledig",U31=0),G31-H31,0)</f>
        <v>0</v>
      </c>
      <c r="X31" s="114">
        <f>IF(AND(L31=1,J31="Volledig zie opm.",T31=0),D31-E31,0)</f>
        <v>0</v>
      </c>
      <c r="Y31" s="113">
        <f>IF(AND(L31=1,J31="Volledig zie opm.",U31=0),G31-H31,0)</f>
        <v>0</v>
      </c>
      <c r="Z31" s="10">
        <f>IF(AND(P31=1,J31="Volledig",T31=0),D31-E31,0)</f>
        <v>0</v>
      </c>
      <c r="AA31" s="10">
        <f>IF(AND(P31=1,J31="Volledig",U31=0),G31-H31,0)</f>
        <v>0</v>
      </c>
      <c r="AB31" s="114">
        <f>IF(AND(P31=1,J31="Volledig zie opm.",T31=0),D31-E31,0)</f>
        <v>0</v>
      </c>
      <c r="AC31" s="113">
        <f>IF(AND(P31=1,J31="Volledig zie opm.",U31=0),G31-H31,0)</f>
        <v>0</v>
      </c>
    </row>
    <row r="32" spans="1:29" ht="11.25">
      <c r="A32" s="35"/>
      <c r="B32" s="2">
        <f>IF(Vragenlijst!B195="","",Vragenlijst!B195)</f>
      </c>
      <c r="C32" s="284"/>
      <c r="D32" s="277"/>
      <c r="E32" s="278"/>
      <c r="F32" s="271"/>
      <c r="G32" s="277"/>
      <c r="H32" s="278"/>
      <c r="I32" s="271"/>
      <c r="J32" s="284"/>
      <c r="K32" s="292"/>
      <c r="O32" s="161"/>
      <c r="P32" s="114"/>
      <c r="T32" s="114"/>
      <c r="U32" s="113"/>
      <c r="X32" s="114"/>
      <c r="Y32" s="113"/>
      <c r="AB32" s="114"/>
      <c r="AC32" s="113"/>
    </row>
    <row r="33" spans="1:29" ht="33.75">
      <c r="A33" s="33" t="str">
        <f>Vragenlijst!A197</f>
        <v>4.3</v>
      </c>
      <c r="B33" s="34" t="str">
        <f>Vragenlijst!B197</f>
        <v>Is de uitzendkracht op de hoogte van de specifieke functieeisen, Veiligheids- en Gezondheidrisico’s en de van toepassing zijnde Veiligheid, Gezondheid- en Milieuregels van de inlener of sector/branche waar hij tewerkgesteld wordt? </v>
      </c>
      <c r="C33" s="284" t="str">
        <f>Vragenlijst!C197</f>
        <v>Must</v>
      </c>
      <c r="D33" s="277">
        <f>Vragenlijst!E210</f>
        <v>6</v>
      </c>
      <c r="E33" s="278">
        <f>D33-Vragenlijst!F210</f>
        <v>0</v>
      </c>
      <c r="F33" s="271" t="str">
        <f>IF((D33-E33)&gt;0,"!!!","")</f>
        <v>!!!</v>
      </c>
      <c r="G33" s="277">
        <f>Vragenlijst!E214</f>
        <v>3</v>
      </c>
      <c r="H33" s="278">
        <f>G33-Vragenlijst!F214</f>
        <v>0</v>
      </c>
      <c r="I33" s="271" t="str">
        <f>IF((G33-H33)&gt;0,"!!!","")</f>
        <v>!!!</v>
      </c>
      <c r="J33" s="284" t="str">
        <f>IF(Vragenlijst!F198=1,"Onvolledig",IF(Vragenlijst!F198=2,"Volledig zie opm.",IF(Vragenlijst!F198=3,"Volledig","")))</f>
        <v>Onvolledig</v>
      </c>
      <c r="K33" s="292" t="str">
        <f>IF(J33="Onvolledig","!!!","")</f>
        <v>!!!</v>
      </c>
      <c r="L33" s="10">
        <f>IF(C33="Must",1,0)</f>
        <v>1</v>
      </c>
      <c r="M33" s="10">
        <f>IF(L33=1,(IF(J33="Volledig",1,0)),0)</f>
        <v>0</v>
      </c>
      <c r="N33" s="10">
        <f>IF(L33=1,(IF(J33="Volledig zie opm.",1,0)),0)</f>
        <v>0</v>
      </c>
      <c r="O33" s="161">
        <f>IF(L33=1,(IF(J33="Volledig zie N.B.",1,0)),0)</f>
        <v>0</v>
      </c>
      <c r="P33" s="114">
        <f>IF(L33=1,0,1)</f>
        <v>0</v>
      </c>
      <c r="Q33" s="10">
        <f>IF(L33=0,(IF(J33="Volledig",1,0)),0)</f>
        <v>0</v>
      </c>
      <c r="R33" s="10">
        <f>IF(P33=1,(IF(J33="Volledig zie opm.",1,0)),0)</f>
        <v>0</v>
      </c>
      <c r="S33" s="122">
        <f>IF(P33=1,(IF(J33="Volledig zie N.B.",1,0)),0)</f>
        <v>0</v>
      </c>
      <c r="T33" s="114">
        <f>IF(D33-E33=0,1,0)</f>
        <v>0</v>
      </c>
      <c r="U33" s="113">
        <f>IF(G33-H33=0,1,0)</f>
        <v>0</v>
      </c>
      <c r="V33" s="10">
        <f>IF(AND(L33=1,J33="Volledig",T33=0),D33-E33,0)</f>
        <v>0</v>
      </c>
      <c r="W33" s="10">
        <f>IF(AND(L33=1,J33="Volledig",U33=0),G33-H33,0)</f>
        <v>0</v>
      </c>
      <c r="X33" s="114">
        <f>IF(AND(L33=1,J33="Volledig zie opm.",T33=0),D33-E33,0)</f>
        <v>0</v>
      </c>
      <c r="Y33" s="113">
        <f>IF(AND(L33=1,J33="Volledig zie opm.",U33=0),G33-H33,0)</f>
        <v>0</v>
      </c>
      <c r="Z33" s="10">
        <f>IF(AND(P33=1,J33="Volledig",T33=0),D33-E33,0)</f>
        <v>0</v>
      </c>
      <c r="AA33" s="10">
        <f>IF(AND(P33=1,J33="Volledig",U33=0),G33-H33,0)</f>
        <v>0</v>
      </c>
      <c r="AB33" s="114">
        <f>IF(AND(P33=1,J33="Volledig zie opm.",T33=0),D33-E33,0)</f>
        <v>0</v>
      </c>
      <c r="AC33" s="113">
        <f>IF(AND(P33=1,J33="Volledig zie opm.",U33=0),G33-H33,0)</f>
        <v>0</v>
      </c>
    </row>
    <row r="34" spans="1:29" ht="11.25">
      <c r="A34" s="35"/>
      <c r="B34" s="2">
        <f>IF(Vragenlijst!B214="","",Vragenlijst!B214)</f>
      </c>
      <c r="C34" s="284"/>
      <c r="D34" s="277"/>
      <c r="E34" s="278"/>
      <c r="F34" s="271"/>
      <c r="G34" s="277"/>
      <c r="H34" s="278"/>
      <c r="I34" s="271"/>
      <c r="J34" s="284"/>
      <c r="K34" s="292"/>
      <c r="O34" s="161"/>
      <c r="P34" s="114"/>
      <c r="T34" s="114"/>
      <c r="U34" s="113"/>
      <c r="X34" s="114"/>
      <c r="Y34" s="113"/>
      <c r="AB34" s="114"/>
      <c r="AC34" s="113"/>
    </row>
    <row r="35" spans="1:29" ht="22.5">
      <c r="A35" s="72" t="str">
        <f>Vragenlijst!A216</f>
        <v>4.4</v>
      </c>
      <c r="B35" s="73" t="str">
        <f>Vragenlijst!B216</f>
        <v>Bestaat er tijdens de uitzending een controle op de gemaakte afspraken met de inlener? 
</v>
      </c>
      <c r="C35" s="284" t="str">
        <f>Vragenlijst!C216</f>
        <v>Must</v>
      </c>
      <c r="D35" s="277">
        <f>IF(Vragenlijst!F217=4,0,Vragenlijst!E228)</f>
        <v>5</v>
      </c>
      <c r="E35" s="278">
        <f>IF(Vragenlijst!F217=4,0,D35-Vragenlijst!F228)</f>
        <v>0</v>
      </c>
      <c r="F35" s="271" t="str">
        <f>IF((D35-E35)&gt;0,"!!!","")</f>
        <v>!!!</v>
      </c>
      <c r="G35" s="277">
        <f>IF(Vragenlijst!F217=4,0,Vragenlijst!E231)</f>
        <v>2</v>
      </c>
      <c r="H35" s="278">
        <f>IF(Vragenlijst!F217=4,0,G35-Vragenlijst!F231)</f>
        <v>0</v>
      </c>
      <c r="I35" s="271" t="str">
        <f>IF((G35-H35)&gt;0,"!!!","")</f>
        <v>!!!</v>
      </c>
      <c r="J35" s="284" t="str">
        <f>IF(Vragenlijst!F217=1,"Onvolledig",IF(Vragenlijst!F217=2,"Volledig zie opm.",IF(Vragenlijst!F217=3,"Volledig",IF(Vragenlijst!F217=4,"Volledig zie N.B.",""))))</f>
        <v>Onvolledig</v>
      </c>
      <c r="K35" s="292" t="str">
        <f>IF(J35="Onvolledig","!!!","")</f>
        <v>!!!</v>
      </c>
      <c r="L35" s="10">
        <f>IF(C35="Must",1,0)</f>
        <v>1</v>
      </c>
      <c r="M35" s="10">
        <f>IF(L35=1,(IF(J35="Volledig",1,0)),0)</f>
        <v>0</v>
      </c>
      <c r="N35" s="10">
        <f>IF(L35=1,(IF(J35="Volledig zie opm.",1,0)),0)</f>
        <v>0</v>
      </c>
      <c r="O35" s="161">
        <f>IF(L35=1,(IF(J35="Volledig zie N.B.",1,0)),0)</f>
        <v>0</v>
      </c>
      <c r="P35" s="114">
        <f>IF(L35=1,0,1)</f>
        <v>0</v>
      </c>
      <c r="Q35" s="10">
        <f>IF(L35=0,(IF(J35="Volledig",1,0)),0)</f>
        <v>0</v>
      </c>
      <c r="R35" s="10">
        <f>IF(P35=1,(IF(J35="Volledig zie opm.",1,0)),0)</f>
        <v>0</v>
      </c>
      <c r="S35" s="122">
        <f>IF(P35=1,(IF(J35="Volledig zie N.B.",1,0)),0)</f>
        <v>0</v>
      </c>
      <c r="T35" s="114">
        <f>IF(D35-E35=0,1,0)</f>
        <v>0</v>
      </c>
      <c r="U35" s="113">
        <f>IF(G35-H35=0,1,0)</f>
        <v>0</v>
      </c>
      <c r="V35" s="10">
        <f>IF(AND(L35=1,J35="Volledig",T35=0),D35-E35,0)</f>
        <v>0</v>
      </c>
      <c r="W35" s="10">
        <f>IF(AND(L35=1,J35="Volledig",U35=0),G35-H35,0)</f>
        <v>0</v>
      </c>
      <c r="X35" s="114">
        <f>IF(AND(L35=1,J35="Volledig zie opm.",T35=0),D35-E35,0)</f>
        <v>0</v>
      </c>
      <c r="Y35" s="113">
        <f>IF(AND(L35=1,J35="Volledig zie opm.",U35=0),G35-H35,0)</f>
        <v>0</v>
      </c>
      <c r="Z35" s="10">
        <f>IF(AND(P35=1,J35="Volledig",T35=0),D35-E35,0)</f>
        <v>0</v>
      </c>
      <c r="AA35" s="10">
        <f>IF(AND(P35=1,J35="Volledig",U35=0),G35-H35,0)</f>
        <v>0</v>
      </c>
      <c r="AB35" s="114">
        <f>IF(AND(P35=1,J35="Volledig zie opm.",T35=0),D35-E35,0)</f>
        <v>0</v>
      </c>
      <c r="AC35" s="113">
        <f>IF(AND(P35=1,J35="Volledig zie opm.",U35=0),G35-H35,0)</f>
        <v>0</v>
      </c>
    </row>
    <row r="36" spans="1:29" ht="11.25" customHeight="1">
      <c r="A36" s="35"/>
      <c r="B36" s="2">
        <f>IF(Vragenlijst!B231="","",Vragenlijst!B231)</f>
      </c>
      <c r="C36" s="284"/>
      <c r="D36" s="277"/>
      <c r="E36" s="278"/>
      <c r="F36" s="271"/>
      <c r="G36" s="277"/>
      <c r="H36" s="278"/>
      <c r="I36" s="271"/>
      <c r="J36" s="284"/>
      <c r="K36" s="292"/>
      <c r="O36" s="161"/>
      <c r="P36" s="114"/>
      <c r="T36" s="114"/>
      <c r="U36" s="113"/>
      <c r="X36" s="114"/>
      <c r="Y36" s="113"/>
      <c r="AB36" s="114"/>
      <c r="AC36" s="113"/>
    </row>
    <row r="37" spans="1:29" ht="22.5">
      <c r="A37" s="33" t="str">
        <f>Vragenlijst!A233</f>
        <v>4.5</v>
      </c>
      <c r="B37" s="36" t="str">
        <f>Vragenlijst!B233</f>
        <v>Vindt tijdens of na afloop van de uitzending steekproefsgewijs een evaluatie plaats met de inleners en met de uitzendkrachten? </v>
      </c>
      <c r="C37" s="284" t="str">
        <f>Vragenlijst!C233</f>
        <v>Must</v>
      </c>
      <c r="D37" s="277">
        <f>Vragenlijst!E242</f>
        <v>2</v>
      </c>
      <c r="E37" s="278">
        <f>D37-Vragenlijst!F242</f>
        <v>0</v>
      </c>
      <c r="F37" s="271" t="str">
        <f>IF((D37-E37)&gt;0,"!!!","")</f>
        <v>!!!</v>
      </c>
      <c r="G37" s="277">
        <f>Vragenlijst!E247</f>
        <v>4</v>
      </c>
      <c r="H37" s="278">
        <f>G37-Vragenlijst!F247</f>
        <v>0</v>
      </c>
      <c r="I37" s="271" t="str">
        <f>IF((G37-H37)&gt;0,"!!!","")</f>
        <v>!!!</v>
      </c>
      <c r="J37" s="284" t="str">
        <f>IF(Vragenlijst!F234=1,"Onvolledig",IF(Vragenlijst!F234=2,"Volledig zie opm.",IF(Vragenlijst!F234=3,"Volledig","")))</f>
        <v>Onvolledig</v>
      </c>
      <c r="K37" s="292" t="str">
        <f>IF(J37="Onvolledig","!!!","")</f>
        <v>!!!</v>
      </c>
      <c r="L37" s="10">
        <f>IF(C37="Must",1,0)</f>
        <v>1</v>
      </c>
      <c r="M37" s="10">
        <f>IF(L37=1,(IF(J37="Volledig",1,0)),0)</f>
        <v>0</v>
      </c>
      <c r="N37" s="10">
        <f>IF(L37=1,(IF(J37="Volledig zie opm.",1,0)),0)</f>
        <v>0</v>
      </c>
      <c r="O37" s="161">
        <f>IF(L37=1,(IF(J37="Volledig zie N.B.",1,0)),0)</f>
        <v>0</v>
      </c>
      <c r="P37" s="114">
        <f>IF(L37=1,0,1)</f>
        <v>0</v>
      </c>
      <c r="Q37" s="10">
        <f>IF(L37=0,(IF(J37="Volledig",1,0)),0)</f>
        <v>0</v>
      </c>
      <c r="R37" s="10">
        <f>IF(P37=1,(IF(J37="Volledig zie opm.",1,0)),0)</f>
        <v>0</v>
      </c>
      <c r="S37" s="122">
        <f>IF(P37=1,(IF(J37="Volledig zie N.B.",1,0)),0)</f>
        <v>0</v>
      </c>
      <c r="T37" s="114">
        <f>IF(D37-E37=0,1,0)</f>
        <v>0</v>
      </c>
      <c r="U37" s="204">
        <f>IF(G37-H37=0,1,0)</f>
        <v>0</v>
      </c>
      <c r="V37" s="10">
        <f>IF(AND(L37=1,J37="Volledig",T37=0),D37-E37,0)</f>
        <v>0</v>
      </c>
      <c r="W37" s="10">
        <f>IF(AND(L37=1,J37="Volledig",U37=0),G37-H37,0)</f>
        <v>0</v>
      </c>
      <c r="X37" s="114">
        <f>IF(AND(L37=1,J37="Volledig zie opm.",T37=0),D37-E37,0)</f>
        <v>0</v>
      </c>
      <c r="Y37" s="113">
        <f>IF(AND(L37=1,J37="Volledig zie opm.",U37=0),G37-H37,0)</f>
        <v>0</v>
      </c>
      <c r="Z37" s="10">
        <f>IF(AND(P37=1,J37="Volledig",T37=0),D37-E37,0)</f>
        <v>0</v>
      </c>
      <c r="AA37" s="10">
        <f>IF(AND(P37=1,J37="Volledig",U37=0),G37-H37,0)</f>
        <v>0</v>
      </c>
      <c r="AB37" s="114">
        <f>IF(AND(P37=1,J37="Volledig zie opm.",T37=0),D37-E37,0)</f>
        <v>0</v>
      </c>
      <c r="AC37" s="113">
        <f>IF(AND(P37=1,J37="Volledig zie opm.",U37=0),G37-H37,0)</f>
        <v>0</v>
      </c>
    </row>
    <row r="38" spans="1:29" ht="11.25" customHeight="1">
      <c r="A38" s="35"/>
      <c r="B38" s="2">
        <f>IF(Vragenlijst!B247="","",Vragenlijst!B247)</f>
      </c>
      <c r="C38" s="284"/>
      <c r="D38" s="277"/>
      <c r="E38" s="278"/>
      <c r="F38" s="271"/>
      <c r="G38" s="277"/>
      <c r="H38" s="278"/>
      <c r="I38" s="271"/>
      <c r="J38" s="284"/>
      <c r="K38" s="292"/>
      <c r="O38" s="161"/>
      <c r="P38" s="114"/>
      <c r="T38" s="114"/>
      <c r="U38" s="113"/>
      <c r="X38" s="114"/>
      <c r="Y38" s="113"/>
      <c r="AB38" s="114"/>
      <c r="AC38" s="113"/>
    </row>
    <row r="39" spans="1:29" ht="22.5">
      <c r="A39" s="33" t="str">
        <f>Vragenlijst!A249</f>
        <v>5.1</v>
      </c>
      <c r="B39" s="36" t="str">
        <f>Vragenlijst!B249</f>
        <v>Heeft de uitzendorganisatie een procedure voor melding en registratie van ongevallen met verzuim/werkverlet van de uitzendkracht? </v>
      </c>
      <c r="C39" s="284" t="str">
        <f>Vragenlijst!C249</f>
        <v>Must</v>
      </c>
      <c r="D39" s="277">
        <f>IF(Vragenlijst!F250=4,0,Vragenlijst!E260)</f>
        <v>6</v>
      </c>
      <c r="E39" s="278">
        <f>IF(Vragenlijst!F250=4,0,D39-Vragenlijst!F260)</f>
        <v>0</v>
      </c>
      <c r="F39" s="271" t="str">
        <f>IF((D39-E39)&gt;0,"!!!","")</f>
        <v>!!!</v>
      </c>
      <c r="G39" s="277">
        <f>IF(Vragenlijst!F250=4,0,Vragenlijst!E265)</f>
        <v>4</v>
      </c>
      <c r="H39" s="278">
        <f>IF(Vragenlijst!F250=4,0,G39-Vragenlijst!F265)</f>
        <v>0</v>
      </c>
      <c r="I39" s="271" t="str">
        <f>IF((G39-H39)&gt;0,"!!!","")</f>
        <v>!!!</v>
      </c>
      <c r="J39" s="284" t="str">
        <f>IF(Vragenlijst!F250=1,"Onvolledig",IF(Vragenlijst!F250=2,"Volledig zie opm.",IF(Vragenlijst!F250=3,"Volledig",IF(Vragenlijst!F250=4,"Volledig zie N.B.",""))))</f>
        <v>Onvolledig</v>
      </c>
      <c r="K39" s="292" t="str">
        <f>IF(J39="Onvolledig","!!!","")</f>
        <v>!!!</v>
      </c>
      <c r="L39" s="10">
        <f>IF(C39="Must",1,0)</f>
        <v>1</v>
      </c>
      <c r="M39" s="10">
        <f>IF(L39=1,(IF(J39="Volledig",1,0)),0)</f>
        <v>0</v>
      </c>
      <c r="N39" s="10">
        <f>IF(L39=1,(IF(J39="Volledig zie opm.",1,0)),0)</f>
        <v>0</v>
      </c>
      <c r="O39" s="161">
        <f>IF(L39=1,(IF(J39="Volledig zie N.B.",1,0)),0)</f>
        <v>0</v>
      </c>
      <c r="P39" s="114">
        <f>IF(L39=1,0,1)</f>
        <v>0</v>
      </c>
      <c r="Q39" s="10">
        <f>IF(L39=0,(IF(J39="Volledig",1,0)),0)</f>
        <v>0</v>
      </c>
      <c r="R39" s="10">
        <f>IF(P39=1,(IF(J39="Volledig zie opm.",1,0)),0)</f>
        <v>0</v>
      </c>
      <c r="S39" s="122">
        <f>IF(P39=1,(IF(J39="Volledig zie N.B.",1,0)),0)</f>
        <v>0</v>
      </c>
      <c r="T39" s="114">
        <f>IF(D39-E39=0,1,0)</f>
        <v>0</v>
      </c>
      <c r="U39" s="113">
        <f>IF(G39-H39=0,1,0)</f>
        <v>0</v>
      </c>
      <c r="V39" s="10">
        <f>IF(AND(L39=1,J39="Volledig",T39=0),D39-E39,0)</f>
        <v>0</v>
      </c>
      <c r="W39" s="10">
        <f>IF(AND(L39=1,J39="Volledig",U39=0),G39-H39,0)</f>
        <v>0</v>
      </c>
      <c r="X39" s="114">
        <f>IF(AND(L39=1,J39="Volledig zie opm.",T39=0),D39-E39,0)</f>
        <v>0</v>
      </c>
      <c r="Y39" s="113">
        <f>IF(AND(L39=1,J39="Volledig zie opm.",U39=0),G39-H39,0)</f>
        <v>0</v>
      </c>
      <c r="Z39" s="10">
        <f>IF(AND(P39=1,J39="Volledig",T39=0),D39-E39,0)</f>
        <v>0</v>
      </c>
      <c r="AA39" s="10">
        <f>IF(AND(P39=1,J39="Volledig",U39=0),G39-H39,0)</f>
        <v>0</v>
      </c>
      <c r="AB39" s="114">
        <f>IF(AND(P39=1,J39="Volledig zie opm.",T39=0),D39-E39,0)</f>
        <v>0</v>
      </c>
      <c r="AC39" s="113">
        <f>IF(AND(P39=1,J39="Volledig zie opm.",U39=0),G39-H39,0)</f>
        <v>0</v>
      </c>
    </row>
    <row r="40" spans="1:29" ht="11.25" customHeight="1">
      <c r="A40" s="35"/>
      <c r="B40" s="2">
        <f>IF(Vragenlijst!B265="","",Vragenlijst!B265)</f>
      </c>
      <c r="C40" s="284"/>
      <c r="D40" s="277"/>
      <c r="E40" s="278"/>
      <c r="F40" s="271"/>
      <c r="G40" s="277"/>
      <c r="H40" s="278"/>
      <c r="I40" s="271"/>
      <c r="J40" s="284"/>
      <c r="K40" s="292"/>
      <c r="O40" s="161"/>
      <c r="P40" s="114"/>
      <c r="T40" s="114"/>
      <c r="U40" s="113"/>
      <c r="X40" s="114"/>
      <c r="Y40" s="113"/>
      <c r="AB40" s="114"/>
      <c r="AC40" s="113"/>
    </row>
    <row r="41" spans="1:29" ht="11.25">
      <c r="A41" s="33" t="str">
        <f>Vragenlijst!A267</f>
        <v>5.2</v>
      </c>
      <c r="B41" s="34" t="str">
        <f>Vragenlijst!B267</f>
        <v>Wordt er lering getrokken uit de gemelde ongevallen met verzuim/werkverlet? </v>
      </c>
      <c r="C41" s="284" t="str">
        <f>Vragenlijst!C267</f>
        <v>Must</v>
      </c>
      <c r="D41" s="277">
        <f>IF(Vragenlijst!F268=4,0,Vragenlijst!E276)</f>
        <v>2</v>
      </c>
      <c r="E41" s="278">
        <f>IF(Vragenlijst!F268=4,0,D41-Vragenlijst!F276)</f>
        <v>0</v>
      </c>
      <c r="F41" s="271" t="str">
        <f>IF((D41-E41)&gt;0,"!!!","")</f>
        <v>!!!</v>
      </c>
      <c r="G41" s="277">
        <f>IF(Vragenlijst!F268=4,0,Vragenlijst!E279)</f>
        <v>2</v>
      </c>
      <c r="H41" s="278">
        <f>IF(Vragenlijst!F268=4,0,G41-Vragenlijst!F279)</f>
        <v>0</v>
      </c>
      <c r="I41" s="271" t="str">
        <f>IF((G41-H41)&gt;0,"!!!","")</f>
        <v>!!!</v>
      </c>
      <c r="J41" s="286" t="str">
        <f>IF(Vragenlijst!F268=1,"Onvolledig",IF(Vragenlijst!F268=2,"Volledig zie opm.",IF(Vragenlijst!F268=3,"Volledig",IF(Vragenlijst!F154=4,"Volledig zie N.B.",""))))</f>
        <v>Onvolledig</v>
      </c>
      <c r="K41" s="292" t="str">
        <f>IF(J41="Onvolledig","!!!","")</f>
        <v>!!!</v>
      </c>
      <c r="L41" s="10">
        <f>IF(C41="Must",1,0)</f>
        <v>1</v>
      </c>
      <c r="M41" s="10">
        <f>IF(L41=1,(IF(J41="Volledig",1,0)),0)</f>
        <v>0</v>
      </c>
      <c r="N41" s="10">
        <f>IF(L41=1,(IF(J41="Volledig zie opm.",1,0)),0)</f>
        <v>0</v>
      </c>
      <c r="O41" s="161">
        <f>IF(L41=1,(IF(J41="Volledig zie N.B.",1,0)),0)</f>
        <v>0</v>
      </c>
      <c r="P41" s="114">
        <f>IF(L41=1,0,1)</f>
        <v>0</v>
      </c>
      <c r="Q41" s="10">
        <f>IF(L41=0,(IF(J41="Volledig",1,0)),0)</f>
        <v>0</v>
      </c>
      <c r="R41" s="10">
        <f>IF(P41=1,(IF(J41="Volledig zie opm.",1,0)),0)</f>
        <v>0</v>
      </c>
      <c r="S41" s="122">
        <f>IF(P41=1,(IF(J41="Volledig zie N.B.",1,0)),0)</f>
        <v>0</v>
      </c>
      <c r="T41" s="114">
        <f>IF(D41-E41=0,1,0)</f>
        <v>0</v>
      </c>
      <c r="U41" s="113">
        <f>IF(G41-H41=0,1,0)</f>
        <v>0</v>
      </c>
      <c r="V41" s="10">
        <f>IF(AND(L41=1,J41="Volledig",T41=0),D41-E41,0)</f>
        <v>0</v>
      </c>
      <c r="W41" s="10">
        <f>IF(AND(L41=1,J41="Volledig",U41=0),G41-H41,0)</f>
        <v>0</v>
      </c>
      <c r="X41" s="114">
        <f>IF(AND(L41=1,J41="Volledig zie opm.",T41=0),D41-E41,0)</f>
        <v>0</v>
      </c>
      <c r="Y41" s="113">
        <f>IF(AND(L41=1,J41="Volledig zie opm.",U41=0),G41-H41,0)</f>
        <v>0</v>
      </c>
      <c r="Z41" s="10">
        <f>IF(AND(P41=1,J41="Volledig",T41=0),D41-E41,0)</f>
        <v>0</v>
      </c>
      <c r="AA41" s="10">
        <f>IF(AND(P41=1,J41="Volledig",U41=0),G41-H41,0)</f>
        <v>0</v>
      </c>
      <c r="AB41" s="114">
        <f>IF(AND(P41=1,J41="Volledig zie opm.",T41=0),D41-E41,0)</f>
        <v>0</v>
      </c>
      <c r="AC41" s="113">
        <f>IF(AND(P41=1,J41="Volledig zie opm.",U41=0),G41-H41,0)</f>
        <v>0</v>
      </c>
    </row>
    <row r="42" spans="1:29" ht="11.25">
      <c r="A42" s="35"/>
      <c r="B42" s="2">
        <f>IF(Vragenlijst!B279="","",Vragenlijst!B279)</f>
      </c>
      <c r="C42" s="284"/>
      <c r="D42" s="277"/>
      <c r="E42" s="278"/>
      <c r="F42" s="271"/>
      <c r="G42" s="277"/>
      <c r="H42" s="278"/>
      <c r="I42" s="271"/>
      <c r="J42" s="286"/>
      <c r="K42" s="292"/>
      <c r="O42" s="161"/>
      <c r="P42" s="114"/>
      <c r="T42" s="114"/>
      <c r="U42" s="113"/>
      <c r="X42" s="114"/>
      <c r="Y42" s="113"/>
      <c r="AB42" s="114"/>
      <c r="AC42" s="113"/>
    </row>
    <row r="43" spans="1:29" ht="22.5">
      <c r="A43" s="33" t="str">
        <f>Vragenlijst!A282</f>
        <v>6.1</v>
      </c>
      <c r="B43" s="36" t="str">
        <f>Vragenlijst!B282</f>
        <v>Is er overleg met de inlener over medische geschiktheid van uitzendkrachten bij
 hun tewerkstelling? </v>
      </c>
      <c r="C43" s="284" t="str">
        <f>Vragenlijst!C282</f>
        <v>Must</v>
      </c>
      <c r="D43" s="277">
        <f>Vragenlijst!E291</f>
        <v>4</v>
      </c>
      <c r="E43" s="278">
        <f>D43-Vragenlijst!F291</f>
        <v>0</v>
      </c>
      <c r="F43" s="271" t="str">
        <f>IF((D43-E43)&gt;0,"!!!","")</f>
        <v>!!!</v>
      </c>
      <c r="G43" s="277">
        <f>Vragenlijst!E297</f>
        <v>5</v>
      </c>
      <c r="H43" s="278">
        <f>G43-Vragenlijst!F297</f>
        <v>0</v>
      </c>
      <c r="I43" s="271" t="str">
        <f>IF((G43-H43)&gt;0,"!!!","")</f>
        <v>!!!</v>
      </c>
      <c r="J43" s="284" t="str">
        <f>IF(Vragenlijst!F283=1,"Onvolledig",IF(Vragenlijst!F283=2,"Volledig zie opm.",IF(Vragenlijst!F283=3,"Volledig","")))</f>
        <v>Onvolledig</v>
      </c>
      <c r="K43" s="292" t="str">
        <f>IF(J43="Onvolledig","!!!","")</f>
        <v>!!!</v>
      </c>
      <c r="L43" s="10">
        <f>IF(C43="Must",1,0)</f>
        <v>1</v>
      </c>
      <c r="M43" s="10">
        <f>IF(L43=1,(IF(J43="Volledig",1,0)),0)</f>
        <v>0</v>
      </c>
      <c r="N43" s="10">
        <f>IF(L43=1,(IF(J43="Volledig zie opm.",1,0)),0)</f>
        <v>0</v>
      </c>
      <c r="O43" s="161">
        <f>IF(L43=1,(IF(J43="Volledig zie N.B.",1,0)),0)</f>
        <v>0</v>
      </c>
      <c r="P43" s="114">
        <f>IF(L43=1,0,1)</f>
        <v>0</v>
      </c>
      <c r="Q43" s="10">
        <f>IF(L43=0,(IF(J43="Volledig",1,0)),0)</f>
        <v>0</v>
      </c>
      <c r="R43" s="10">
        <f>IF(P43=1,(IF(J43="Volledig zie opm.",1,0)),0)</f>
        <v>0</v>
      </c>
      <c r="S43" s="122">
        <f>IF(P43=1,(IF(J43="Volledig zie N.B.",1,0)),0)</f>
        <v>0</v>
      </c>
      <c r="T43" s="114">
        <f>IF(D43-E43=0,1,0)</f>
        <v>0</v>
      </c>
      <c r="U43" s="113">
        <f>IF(G43-H43=0,1,0)</f>
        <v>0</v>
      </c>
      <c r="V43" s="10">
        <f>IF(AND(L43=1,J43="Volledig",T43=0),D43-E43,0)</f>
        <v>0</v>
      </c>
      <c r="W43" s="10">
        <f>IF(AND(L43=1,J43="Volledig",U43=0),G43-H43,0)</f>
        <v>0</v>
      </c>
      <c r="X43" s="114">
        <f>IF(AND(L43=1,J43="Volledig zie opm.",T43=0),D43-E43,0)</f>
        <v>0</v>
      </c>
      <c r="Y43" s="113">
        <f>IF(AND(L43=1,J43="Volledig zie opm.",U43=0),G43-H43,0)</f>
        <v>0</v>
      </c>
      <c r="Z43" s="10">
        <f>IF(AND(P43=1,J43="Volledig",T43=0),D43-E43,0)</f>
        <v>0</v>
      </c>
      <c r="AA43" s="10">
        <f>IF(AND(P43=1,J43="Volledig",U43=0),G43-H43,0)</f>
        <v>0</v>
      </c>
      <c r="AB43" s="114">
        <f>IF(AND(P43=1,J43="Volledig zie opm.",T43=0),D43-E43,0)</f>
        <v>0</v>
      </c>
      <c r="AC43" s="113">
        <f>IF(AND(P43=1,J43="Volledig zie opm.",U43=0),G43-H43,0)</f>
        <v>0</v>
      </c>
    </row>
    <row r="44" spans="1:29" ht="11.25">
      <c r="A44" s="35"/>
      <c r="B44" s="2">
        <f>IF(Vragenlijst!B297="","",Vragenlijst!B297)</f>
      </c>
      <c r="C44" s="284"/>
      <c r="D44" s="277"/>
      <c r="E44" s="278"/>
      <c r="F44" s="271"/>
      <c r="G44" s="277"/>
      <c r="H44" s="278"/>
      <c r="I44" s="271"/>
      <c r="J44" s="284"/>
      <c r="K44" s="292"/>
      <c r="O44" s="161"/>
      <c r="P44" s="114"/>
      <c r="T44" s="114"/>
      <c r="U44" s="113"/>
      <c r="X44" s="114"/>
      <c r="Y44" s="113"/>
      <c r="AB44" s="114"/>
      <c r="AC44" s="113"/>
    </row>
    <row r="45" spans="1:29" ht="22.5">
      <c r="A45" s="33" t="str">
        <f>Vragenlijst!A301</f>
        <v>6.2</v>
      </c>
      <c r="B45" s="36" t="str">
        <f>Vragenlijst!B301</f>
        <v>Ligt voor wat betreft blootstellingsrisico’s vast voor welke functies uitzendkrachten  tijdens de tewerkstelling periodiek een medisch onderzoek aangeboden moet worden of vereist is? </v>
      </c>
      <c r="C45" s="284" t="str">
        <f>Vragenlijst!C301</f>
        <v>Must</v>
      </c>
      <c r="D45" s="277">
        <f>Vragenlijst!E311</f>
        <v>5</v>
      </c>
      <c r="E45" s="278">
        <f>D45-Vragenlijst!F311</f>
        <v>0</v>
      </c>
      <c r="F45" s="271" t="str">
        <f>IF((D45-E45)&gt;0,"!!!","")</f>
        <v>!!!</v>
      </c>
      <c r="G45" s="277">
        <f>Vragenlijst!E316</f>
        <v>4</v>
      </c>
      <c r="H45" s="278">
        <f>G45-Vragenlijst!F316</f>
        <v>0</v>
      </c>
      <c r="I45" s="271" t="str">
        <f>IF((G45-H45)&gt;0,"!!!","")</f>
        <v>!!!</v>
      </c>
      <c r="J45" s="284" t="str">
        <f>IF(Vragenlijst!F302=1,"Onvolledig",IF(Vragenlijst!F302=2,"Volledig zie opm.",IF(Vragenlijst!F302=3,"Volledig","")))</f>
        <v>Onvolledig</v>
      </c>
      <c r="K45" s="292" t="str">
        <f>IF(J45="Onvolledig","!!!","")</f>
        <v>!!!</v>
      </c>
      <c r="L45" s="10">
        <f>IF(C45="Must",1,0)</f>
        <v>1</v>
      </c>
      <c r="M45" s="10">
        <f>IF(L45=1,(IF(J45="Volledig",1,0)),0)</f>
        <v>0</v>
      </c>
      <c r="N45" s="10">
        <f>IF(L45=1,(IF(J45="Volledig zie opm.",1,0)),0)</f>
        <v>0</v>
      </c>
      <c r="O45" s="161">
        <f>IF(L45=1,(IF(J45="Volledig zie N.B.",1,0)),0)</f>
        <v>0</v>
      </c>
      <c r="P45" s="114">
        <f>IF(L45=1,0,1)</f>
        <v>0</v>
      </c>
      <c r="Q45" s="10">
        <f>IF(L45=0,(IF(J45="Volledig",1,0)),0)</f>
        <v>0</v>
      </c>
      <c r="R45" s="10">
        <f>IF(P45=1,(IF(J45="Volledig zie opm.",1,0)),0)</f>
        <v>0</v>
      </c>
      <c r="S45" s="122">
        <f>IF(P45=1,(IF(J45="Volledig zie N.B.",1,0)),0)</f>
        <v>0</v>
      </c>
      <c r="T45" s="114">
        <f>IF(D45-E45=0,1,0)</f>
        <v>0</v>
      </c>
      <c r="U45" s="113">
        <f>IF(G45-H45=0,1,0)</f>
        <v>0</v>
      </c>
      <c r="V45" s="10">
        <f>IF(AND(L45=1,J45="Volledig",T45=0),D45-E45,0)</f>
        <v>0</v>
      </c>
      <c r="W45" s="10">
        <f>IF(AND(L45=1,J45="Volledig",U45=0),G45-H45,0)</f>
        <v>0</v>
      </c>
      <c r="X45" s="114">
        <f>IF(AND(L45=1,J45="Volledig zie opm.",T45=0),D45-E45,0)</f>
        <v>0</v>
      </c>
      <c r="Y45" s="113">
        <f>IF(AND(L45=1,J45="Volledig zie opm.",U45=0),G45-H45,0)</f>
        <v>0</v>
      </c>
      <c r="Z45" s="10">
        <f>IF(AND(P45=1,J45="Volledig",T45=0),D45-E45,0)</f>
        <v>0</v>
      </c>
      <c r="AA45" s="10">
        <f>IF(AND(P45=1,J45="Volledig",U45=0),G45-H45,0)</f>
        <v>0</v>
      </c>
      <c r="AB45" s="114">
        <f>IF(AND(P45=1,J45="Volledig zie opm.",T45=0),D45-E45,0)</f>
        <v>0</v>
      </c>
      <c r="AC45" s="113">
        <f>IF(AND(P45=1,J45="Volledig zie opm.",U45=0),G45-H45,0)</f>
        <v>0</v>
      </c>
    </row>
    <row r="46" spans="1:29" ht="11.25">
      <c r="A46" s="35"/>
      <c r="B46" s="2">
        <f>IF(Vragenlijst!B316="","",Vragenlijst!B316)</f>
      </c>
      <c r="C46" s="284"/>
      <c r="D46" s="277"/>
      <c r="E46" s="278"/>
      <c r="F46" s="271"/>
      <c r="G46" s="277"/>
      <c r="H46" s="278"/>
      <c r="I46" s="271"/>
      <c r="J46" s="284"/>
      <c r="K46" s="292"/>
      <c r="O46" s="161"/>
      <c r="P46" s="114"/>
      <c r="T46" s="114"/>
      <c r="U46" s="113"/>
      <c r="X46" s="114"/>
      <c r="Y46" s="113"/>
      <c r="AB46" s="114"/>
      <c r="AC46" s="113"/>
    </row>
    <row r="47" spans="1:29" ht="11.25">
      <c r="A47" s="38"/>
      <c r="B47" s="39"/>
      <c r="C47" s="39"/>
      <c r="D47" s="40">
        <f>SUM(D9:D46)</f>
        <v>77</v>
      </c>
      <c r="E47" s="40">
        <f>SUM(E9:E46)</f>
        <v>0</v>
      </c>
      <c r="F47" s="40"/>
      <c r="G47" s="40">
        <f>SUM(G9:G46)</f>
        <v>54</v>
      </c>
      <c r="H47" s="40">
        <f>SUM(H9:H46)</f>
        <v>0</v>
      </c>
      <c r="I47" s="40"/>
      <c r="J47" s="39"/>
      <c r="K47" s="39"/>
      <c r="L47" s="120">
        <f aca="true" t="shared" si="0" ref="L47:AC47">SUM(L9:L46)</f>
        <v>19</v>
      </c>
      <c r="M47" s="120">
        <f t="shared" si="0"/>
        <v>0</v>
      </c>
      <c r="N47" s="120">
        <f t="shared" si="0"/>
        <v>0</v>
      </c>
      <c r="O47" s="120">
        <f t="shared" si="0"/>
        <v>0</v>
      </c>
      <c r="P47" s="121">
        <f t="shared" si="0"/>
        <v>0</v>
      </c>
      <c r="Q47" s="120">
        <f t="shared" si="0"/>
        <v>0</v>
      </c>
      <c r="R47" s="120">
        <f t="shared" si="0"/>
        <v>0</v>
      </c>
      <c r="S47" s="120">
        <f t="shared" si="0"/>
        <v>0</v>
      </c>
      <c r="T47" s="121">
        <f t="shared" si="0"/>
        <v>0</v>
      </c>
      <c r="U47" s="121">
        <f t="shared" si="0"/>
        <v>0</v>
      </c>
      <c r="V47" s="121">
        <f t="shared" si="0"/>
        <v>0</v>
      </c>
      <c r="W47" s="121">
        <f t="shared" si="0"/>
        <v>0</v>
      </c>
      <c r="X47" s="121">
        <f t="shared" si="0"/>
        <v>0</v>
      </c>
      <c r="Y47" s="121">
        <f t="shared" si="0"/>
        <v>0</v>
      </c>
      <c r="Z47" s="121">
        <f t="shared" si="0"/>
        <v>0</v>
      </c>
      <c r="AA47" s="121">
        <f t="shared" si="0"/>
        <v>0</v>
      </c>
      <c r="AB47" s="121">
        <f t="shared" si="0"/>
        <v>0</v>
      </c>
      <c r="AC47" s="121">
        <f t="shared" si="0"/>
        <v>0</v>
      </c>
    </row>
    <row r="48" spans="1:29" ht="11.25">
      <c r="A48" s="38"/>
      <c r="B48" s="39"/>
      <c r="C48" s="39"/>
      <c r="D48" s="39"/>
      <c r="E48" s="39"/>
      <c r="F48" s="39"/>
      <c r="G48" s="39"/>
      <c r="H48" s="39"/>
      <c r="I48" s="39"/>
      <c r="J48" s="39"/>
      <c r="K48" s="39"/>
      <c r="L48" s="10">
        <f aca="true" t="shared" si="1" ref="L48:S48">COUNTA(L9:L46)</f>
        <v>19</v>
      </c>
      <c r="M48" s="10">
        <f t="shared" si="1"/>
        <v>19</v>
      </c>
      <c r="N48" s="10">
        <f t="shared" si="1"/>
        <v>19</v>
      </c>
      <c r="O48" s="122">
        <f t="shared" si="1"/>
        <v>19</v>
      </c>
      <c r="P48" s="114">
        <f t="shared" si="1"/>
        <v>19</v>
      </c>
      <c r="Q48" s="10">
        <f t="shared" si="1"/>
        <v>19</v>
      </c>
      <c r="R48" s="122">
        <f t="shared" si="1"/>
        <v>19</v>
      </c>
      <c r="S48" s="122">
        <f t="shared" si="1"/>
        <v>19</v>
      </c>
      <c r="T48" s="114"/>
      <c r="U48" s="113"/>
      <c r="X48" s="114"/>
      <c r="Y48" s="113"/>
      <c r="AB48" s="114"/>
      <c r="AC48" s="113"/>
    </row>
  </sheetData>
  <sheetProtection password="CBB5" sheet="1" formatRows="0"/>
  <mergeCells count="192">
    <mergeCell ref="C27:C28"/>
    <mergeCell ref="D27:D28"/>
    <mergeCell ref="E27:E28"/>
    <mergeCell ref="F27:F28"/>
    <mergeCell ref="G27:G28"/>
    <mergeCell ref="H27:H28"/>
    <mergeCell ref="J27:J28"/>
    <mergeCell ref="D25:D26"/>
    <mergeCell ref="E25:E26"/>
    <mergeCell ref="F25:F26"/>
    <mergeCell ref="G25:G26"/>
    <mergeCell ref="H25:H26"/>
    <mergeCell ref="I25:I26"/>
    <mergeCell ref="J25:J26"/>
    <mergeCell ref="I27:I28"/>
    <mergeCell ref="A1:K2"/>
    <mergeCell ref="K33:K34"/>
    <mergeCell ref="K35:K36"/>
    <mergeCell ref="K31:K32"/>
    <mergeCell ref="K45:K46"/>
    <mergeCell ref="K23:K24"/>
    <mergeCell ref="K15:K16"/>
    <mergeCell ref="K37:K38"/>
    <mergeCell ref="K39:K40"/>
    <mergeCell ref="K41:K42"/>
    <mergeCell ref="K43:K44"/>
    <mergeCell ref="K17:K18"/>
    <mergeCell ref="K19:K20"/>
    <mergeCell ref="K21:K22"/>
    <mergeCell ref="K29:K30"/>
    <mergeCell ref="K9:K10"/>
    <mergeCell ref="K11:K12"/>
    <mergeCell ref="K13:K14"/>
    <mergeCell ref="K27:K28"/>
    <mergeCell ref="K25:K26"/>
    <mergeCell ref="H11:H12"/>
    <mergeCell ref="J11:J12"/>
    <mergeCell ref="D9:D10"/>
    <mergeCell ref="E9:E10"/>
    <mergeCell ref="G11:G12"/>
    <mergeCell ref="C7:C8"/>
    <mergeCell ref="C9:C10"/>
    <mergeCell ref="J9:J10"/>
    <mergeCell ref="H9:H10"/>
    <mergeCell ref="G9:G10"/>
    <mergeCell ref="D11:D12"/>
    <mergeCell ref="F15:F16"/>
    <mergeCell ref="I15:I16"/>
    <mergeCell ref="C11:C12"/>
    <mergeCell ref="J35:J36"/>
    <mergeCell ref="C37:C38"/>
    <mergeCell ref="D37:D38"/>
    <mergeCell ref="E37:E38"/>
    <mergeCell ref="G37:G38"/>
    <mergeCell ref="H37:H38"/>
    <mergeCell ref="E11:E12"/>
    <mergeCell ref="H21:H22"/>
    <mergeCell ref="C17:C18"/>
    <mergeCell ref="D17:D18"/>
    <mergeCell ref="E17:E18"/>
    <mergeCell ref="G17:G18"/>
    <mergeCell ref="H17:H18"/>
    <mergeCell ref="F17:F18"/>
    <mergeCell ref="C21:C22"/>
    <mergeCell ref="D15:D16"/>
    <mergeCell ref="G19:G20"/>
    <mergeCell ref="H19:H20"/>
    <mergeCell ref="E15:E16"/>
    <mergeCell ref="G15:G16"/>
    <mergeCell ref="H15:H16"/>
    <mergeCell ref="J15:J16"/>
    <mergeCell ref="J17:J18"/>
    <mergeCell ref="C35:C36"/>
    <mergeCell ref="D35:D36"/>
    <mergeCell ref="E35:E36"/>
    <mergeCell ref="G35:G36"/>
    <mergeCell ref="H35:H36"/>
    <mergeCell ref="J19:J20"/>
    <mergeCell ref="C19:C20"/>
    <mergeCell ref="J33:J34"/>
    <mergeCell ref="J31:J32"/>
    <mergeCell ref="C33:C34"/>
    <mergeCell ref="C13:C14"/>
    <mergeCell ref="D13:D14"/>
    <mergeCell ref="E13:E14"/>
    <mergeCell ref="G13:G14"/>
    <mergeCell ref="H13:H14"/>
    <mergeCell ref="J13:J14"/>
    <mergeCell ref="C15:C16"/>
    <mergeCell ref="D23:D24"/>
    <mergeCell ref="E23:E24"/>
    <mergeCell ref="G23:G24"/>
    <mergeCell ref="H23:H24"/>
    <mergeCell ref="J23:J24"/>
    <mergeCell ref="I17:I18"/>
    <mergeCell ref="D21:D22"/>
    <mergeCell ref="E21:E22"/>
    <mergeCell ref="J21:J22"/>
    <mergeCell ref="D33:D34"/>
    <mergeCell ref="E33:E34"/>
    <mergeCell ref="C29:C30"/>
    <mergeCell ref="D29:D30"/>
    <mergeCell ref="E29:E30"/>
    <mergeCell ref="C23:C24"/>
    <mergeCell ref="C31:C32"/>
    <mergeCell ref="D31:D32"/>
    <mergeCell ref="E31:E32"/>
    <mergeCell ref="C25:C26"/>
    <mergeCell ref="G31:G32"/>
    <mergeCell ref="H31:H32"/>
    <mergeCell ref="F23:F24"/>
    <mergeCell ref="F29:F30"/>
    <mergeCell ref="F31:F32"/>
    <mergeCell ref="G29:G30"/>
    <mergeCell ref="C39:C40"/>
    <mergeCell ref="D39:D40"/>
    <mergeCell ref="E39:E40"/>
    <mergeCell ref="G39:G40"/>
    <mergeCell ref="H39:H40"/>
    <mergeCell ref="J39:J40"/>
    <mergeCell ref="F39:F40"/>
    <mergeCell ref="C41:C42"/>
    <mergeCell ref="D41:D42"/>
    <mergeCell ref="E41:E42"/>
    <mergeCell ref="G41:G42"/>
    <mergeCell ref="H41:H42"/>
    <mergeCell ref="J41:J42"/>
    <mergeCell ref="F41:F42"/>
    <mergeCell ref="I41:I42"/>
    <mergeCell ref="C43:C44"/>
    <mergeCell ref="D43:D44"/>
    <mergeCell ref="E43:E44"/>
    <mergeCell ref="G43:G44"/>
    <mergeCell ref="H43:H44"/>
    <mergeCell ref="J43:J44"/>
    <mergeCell ref="F43:F44"/>
    <mergeCell ref="I43:I44"/>
    <mergeCell ref="C45:C46"/>
    <mergeCell ref="D45:D46"/>
    <mergeCell ref="E45:E46"/>
    <mergeCell ref="G45:G46"/>
    <mergeCell ref="H45:H46"/>
    <mergeCell ref="J45:J46"/>
    <mergeCell ref="F45:F46"/>
    <mergeCell ref="I45:I46"/>
    <mergeCell ref="T5:U5"/>
    <mergeCell ref="J37:J38"/>
    <mergeCell ref="F19:F20"/>
    <mergeCell ref="F21:F22"/>
    <mergeCell ref="V6:W6"/>
    <mergeCell ref="X6:Y6"/>
    <mergeCell ref="F35:F36"/>
    <mergeCell ref="F37:F38"/>
    <mergeCell ref="F13:F14"/>
    <mergeCell ref="L6:N6"/>
    <mergeCell ref="AB6:AC6"/>
    <mergeCell ref="T7:U7"/>
    <mergeCell ref="V5:W5"/>
    <mergeCell ref="X5:Y5"/>
    <mergeCell ref="Z5:AA5"/>
    <mergeCell ref="AB5:AC5"/>
    <mergeCell ref="X7:Y7"/>
    <mergeCell ref="Z7:AA7"/>
    <mergeCell ref="Z6:AA6"/>
    <mergeCell ref="V7:W7"/>
    <mergeCell ref="P6:R6"/>
    <mergeCell ref="T6:U6"/>
    <mergeCell ref="AB7:AC7"/>
    <mergeCell ref="G33:G34"/>
    <mergeCell ref="H33:H34"/>
    <mergeCell ref="F33:F34"/>
    <mergeCell ref="J29:J30"/>
    <mergeCell ref="H29:H30"/>
    <mergeCell ref="G21:G22"/>
    <mergeCell ref="I23:I24"/>
    <mergeCell ref="F9:F10"/>
    <mergeCell ref="F11:F12"/>
    <mergeCell ref="I29:I30"/>
    <mergeCell ref="I9:I10"/>
    <mergeCell ref="I11:I12"/>
    <mergeCell ref="D7:F7"/>
    <mergeCell ref="G7:I7"/>
    <mergeCell ref="I13:I14"/>
    <mergeCell ref="D19:D20"/>
    <mergeCell ref="E19:E20"/>
    <mergeCell ref="I35:I36"/>
    <mergeCell ref="I37:I38"/>
    <mergeCell ref="I39:I40"/>
    <mergeCell ref="I31:I32"/>
    <mergeCell ref="I33:I34"/>
    <mergeCell ref="I19:I20"/>
    <mergeCell ref="I21:I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 xml:space="preserve">&amp;L&amp;8VG Checklist Uitzendorganisaties, versie 2010/05&amp;C&amp;8Rapport VCU; 22-03-2011&amp;R&amp;8Resultaat Pagina &amp;P van &amp;N </oddFooter>
  </headerFooter>
  <drawing r:id="rId1"/>
</worksheet>
</file>

<file path=xl/worksheets/sheet8.xml><?xml version="1.0" encoding="utf-8"?>
<worksheet xmlns="http://schemas.openxmlformats.org/spreadsheetml/2006/main" xmlns:r="http://schemas.openxmlformats.org/officeDocument/2006/relationships">
  <dimension ref="A1:W29"/>
  <sheetViews>
    <sheetView zoomScalePageLayoutView="0" workbookViewId="0" topLeftCell="A1">
      <selection activeCell="A4" sqref="A4"/>
    </sheetView>
  </sheetViews>
  <sheetFormatPr defaultColWidth="9.140625" defaultRowHeight="12.75"/>
  <cols>
    <col min="1" max="2" width="9.28125" style="9" customWidth="1"/>
    <col min="3" max="3" width="6.28125" style="9" customWidth="1"/>
    <col min="4" max="4" width="2.421875" style="9" customWidth="1"/>
    <col min="5" max="5" width="9.00390625" style="9" customWidth="1"/>
    <col min="6" max="6" width="10.57421875" style="9" customWidth="1"/>
    <col min="7" max="7" width="42.00390625" style="9" customWidth="1"/>
    <col min="8" max="9" width="7.140625" style="122" hidden="1" customWidth="1"/>
    <col min="10" max="10" width="8.8515625" style="122" customWidth="1"/>
    <col min="11" max="11" width="9.421875" style="122" customWidth="1"/>
    <col min="12" max="13" width="8.57421875" style="122" customWidth="1"/>
    <col min="14" max="15" width="9.140625" style="122" customWidth="1"/>
    <col min="16" max="17" width="8.57421875" style="122" customWidth="1"/>
    <col min="18" max="19" width="11.57421875" style="122" customWidth="1"/>
    <col min="20" max="21" width="9.57421875" style="122" customWidth="1"/>
    <col min="22" max="23" width="10.8515625" style="122" customWidth="1"/>
    <col min="24" max="16384" width="9.140625" style="9" customWidth="1"/>
  </cols>
  <sheetData>
    <row r="1" spans="1:9" ht="11.25" customHeight="1">
      <c r="A1" s="295" t="s">
        <v>69</v>
      </c>
      <c r="B1" s="295"/>
      <c r="C1" s="295"/>
      <c r="D1" s="295"/>
      <c r="E1" s="295"/>
      <c r="F1" s="295"/>
      <c r="G1" s="295"/>
      <c r="H1" s="93"/>
      <c r="I1" s="93"/>
    </row>
    <row r="2" spans="1:9" ht="12" customHeight="1">
      <c r="A2" s="295"/>
      <c r="B2" s="295"/>
      <c r="C2" s="295"/>
      <c r="D2" s="295"/>
      <c r="E2" s="295"/>
      <c r="F2" s="295"/>
      <c r="G2" s="295"/>
      <c r="H2" s="93"/>
      <c r="I2" s="93"/>
    </row>
    <row r="3" spans="1:9" ht="12" customHeight="1">
      <c r="A3" s="129"/>
      <c r="B3" s="129"/>
      <c r="C3" s="129"/>
      <c r="D3" s="129"/>
      <c r="E3" s="129"/>
      <c r="F3" s="129"/>
      <c r="G3" s="129"/>
      <c r="H3" s="93"/>
      <c r="I3" s="93"/>
    </row>
    <row r="4" spans="1:23" ht="12.75">
      <c r="A4" s="46" t="s">
        <v>75</v>
      </c>
      <c r="B4" s="74"/>
      <c r="E4" s="54"/>
      <c r="F4" s="54"/>
      <c r="G4" s="131"/>
      <c r="H4" s="9"/>
      <c r="I4" s="9"/>
      <c r="J4" s="9"/>
      <c r="K4" s="9"/>
      <c r="L4" s="9"/>
      <c r="M4" s="9"/>
      <c r="N4" s="9"/>
      <c r="O4" s="9"/>
      <c r="P4" s="9"/>
      <c r="Q4" s="9"/>
      <c r="R4" s="9"/>
      <c r="S4" s="9"/>
      <c r="T4" s="9"/>
      <c r="U4" s="9"/>
      <c r="V4" s="9"/>
      <c r="W4" s="9"/>
    </row>
    <row r="5" spans="2:23" ht="12.75" customHeight="1">
      <c r="B5" s="297">
        <f>IF(Algemeen!B9="","",Algemeen!B9)</f>
      </c>
      <c r="C5" s="297"/>
      <c r="D5" s="297"/>
      <c r="E5" s="297"/>
      <c r="F5" s="297"/>
      <c r="G5" s="297"/>
      <c r="H5" s="9"/>
      <c r="I5" s="9"/>
      <c r="J5" s="9"/>
      <c r="K5" s="9"/>
      <c r="L5" s="9"/>
      <c r="M5" s="9"/>
      <c r="N5" s="9"/>
      <c r="O5" s="9"/>
      <c r="P5" s="9"/>
      <c r="Q5" s="9"/>
      <c r="R5" s="9"/>
      <c r="S5" s="9"/>
      <c r="T5" s="9"/>
      <c r="U5" s="9"/>
      <c r="V5" s="9"/>
      <c r="W5" s="9"/>
    </row>
    <row r="6" spans="1:9" ht="12" customHeight="1">
      <c r="A6" s="129"/>
      <c r="B6" s="129"/>
      <c r="C6" s="129"/>
      <c r="D6" s="129"/>
      <c r="E6" s="129"/>
      <c r="F6" s="129"/>
      <c r="G6" s="129"/>
      <c r="H6" s="93"/>
      <c r="I6" s="93"/>
    </row>
    <row r="7" spans="1:11" ht="11.25">
      <c r="A7" s="86" t="s">
        <v>76</v>
      </c>
      <c r="B7" s="83"/>
      <c r="C7" s="83"/>
      <c r="D7" s="83"/>
      <c r="E7" s="83"/>
      <c r="F7" s="42"/>
      <c r="G7" s="41"/>
      <c r="H7" s="42"/>
      <c r="K7" s="42"/>
    </row>
    <row r="8" spans="1:11" ht="11.25">
      <c r="A8" s="83"/>
      <c r="B8" s="83"/>
      <c r="C8" s="83"/>
      <c r="D8" s="83"/>
      <c r="E8" s="83"/>
      <c r="F8" s="42"/>
      <c r="G8" s="41"/>
      <c r="H8" s="42"/>
      <c r="K8" s="42"/>
    </row>
    <row r="9" spans="1:11" ht="11.25">
      <c r="A9" s="86" t="s">
        <v>87</v>
      </c>
      <c r="B9" s="83"/>
      <c r="C9" s="83"/>
      <c r="D9" s="83"/>
      <c r="G9" s="41"/>
      <c r="H9" s="42"/>
      <c r="K9" s="42"/>
    </row>
    <row r="10" spans="5:11" ht="11.25">
      <c r="E10" s="83" t="s">
        <v>81</v>
      </c>
      <c r="F10" s="83" t="s">
        <v>79</v>
      </c>
      <c r="G10" s="86" t="s">
        <v>86</v>
      </c>
      <c r="H10" s="42"/>
      <c r="K10" s="42"/>
    </row>
    <row r="11" spans="1:11" ht="11.25">
      <c r="A11" s="85" t="s">
        <v>56</v>
      </c>
      <c r="B11" s="83"/>
      <c r="C11" s="83"/>
      <c r="D11" s="83"/>
      <c r="E11" s="42">
        <f>Resultaat!L47</f>
        <v>19</v>
      </c>
      <c r="F11" s="42">
        <f>Resultaat!M47+Resultaat!N47+Resultaat!O47</f>
        <v>0</v>
      </c>
      <c r="G11" s="85" t="s">
        <v>88</v>
      </c>
      <c r="H11" s="42" t="str">
        <f>IF(E11-F11=0,"positief","negatief")</f>
        <v>negatief</v>
      </c>
      <c r="I11" s="122">
        <f>IF(H11="negatief",0,1)</f>
        <v>0</v>
      </c>
      <c r="K11" s="42"/>
    </row>
    <row r="12" spans="1:11" ht="4.5" customHeight="1">
      <c r="A12" s="83"/>
      <c r="B12" s="83"/>
      <c r="C12" s="83"/>
      <c r="D12" s="83"/>
      <c r="E12" s="83"/>
      <c r="G12" s="41"/>
      <c r="H12" s="42"/>
      <c r="I12" s="122">
        <f>SUM(I11:I11)</f>
        <v>0</v>
      </c>
      <c r="K12" s="42"/>
    </row>
    <row r="13" spans="1:11" ht="11.25">
      <c r="A13" s="90" t="s">
        <v>150</v>
      </c>
      <c r="B13" s="91"/>
      <c r="E13" s="83"/>
      <c r="F13" s="42"/>
      <c r="G13" s="41"/>
      <c r="H13" s="42"/>
      <c r="K13" s="42"/>
    </row>
    <row r="14" spans="1:11" ht="12.75">
      <c r="A14" s="89" t="str">
        <f>IF(I12&lt;1,"NIET","WEL")</f>
        <v>NIET</v>
      </c>
      <c r="B14" s="90" t="s">
        <v>90</v>
      </c>
      <c r="E14" s="83"/>
      <c r="G14" s="41"/>
      <c r="H14" s="42"/>
      <c r="K14" s="42"/>
    </row>
    <row r="15" spans="1:11" ht="22.5" customHeight="1">
      <c r="A15" s="89"/>
      <c r="B15" s="85"/>
      <c r="E15" s="83"/>
      <c r="G15" s="41"/>
      <c r="H15" s="42"/>
      <c r="K15" s="42"/>
    </row>
    <row r="16" spans="1:11" ht="11.25">
      <c r="A16" s="86" t="s">
        <v>77</v>
      </c>
      <c r="B16" s="83"/>
      <c r="C16" s="83"/>
      <c r="D16" s="83"/>
      <c r="G16" s="41"/>
      <c r="H16" s="42"/>
      <c r="K16" s="42"/>
    </row>
    <row r="17" spans="5:11" ht="11.25">
      <c r="E17" s="83" t="s">
        <v>81</v>
      </c>
      <c r="F17" s="83" t="s">
        <v>79</v>
      </c>
      <c r="G17" s="86" t="s">
        <v>86</v>
      </c>
      <c r="H17" s="42"/>
      <c r="K17" s="42"/>
    </row>
    <row r="18" spans="1:11" ht="11.25">
      <c r="A18" s="85" t="s">
        <v>78</v>
      </c>
      <c r="B18" s="83"/>
      <c r="C18" s="83"/>
      <c r="D18" s="83"/>
      <c r="E18" s="42">
        <f>Vragenlijst!G319</f>
        <v>4</v>
      </c>
      <c r="F18" s="42">
        <f>Vragenlijst!G319-Vragenlijst!G320</f>
        <v>0</v>
      </c>
      <c r="G18" s="296" t="s">
        <v>89</v>
      </c>
      <c r="H18" s="9"/>
      <c r="I18" s="42">
        <f>E18-F18</f>
        <v>4</v>
      </c>
      <c r="K18" s="42"/>
    </row>
    <row r="19" spans="1:11" ht="11.25">
      <c r="A19" s="85" t="s">
        <v>80</v>
      </c>
      <c r="B19" s="83"/>
      <c r="C19" s="83"/>
      <c r="D19" s="83"/>
      <c r="E19" s="42">
        <f>Vragenlijst!H319</f>
        <v>8</v>
      </c>
      <c r="F19" s="42">
        <f>Vragenlijst!H319-Vragenlijst!H320</f>
        <v>0</v>
      </c>
      <c r="G19" s="296"/>
      <c r="H19" s="42"/>
      <c r="I19" s="42">
        <f>E19-F19</f>
        <v>8</v>
      </c>
      <c r="K19" s="42"/>
    </row>
    <row r="20" spans="1:11" ht="4.5" customHeight="1">
      <c r="A20" s="83"/>
      <c r="B20" s="83"/>
      <c r="C20" s="83"/>
      <c r="D20" s="83"/>
      <c r="E20" s="83"/>
      <c r="F20" s="42"/>
      <c r="G20" s="41"/>
      <c r="H20" s="42"/>
      <c r="I20" s="122">
        <f>SUM(I18:I19)</f>
        <v>12</v>
      </c>
      <c r="K20" s="42"/>
    </row>
    <row r="21" spans="1:11" ht="11.25">
      <c r="A21" s="90" t="s">
        <v>91</v>
      </c>
      <c r="B21" s="91"/>
      <c r="C21" s="92"/>
      <c r="E21" s="83"/>
      <c r="F21" s="42"/>
      <c r="G21" s="41"/>
      <c r="H21" s="42"/>
      <c r="K21" s="42"/>
    </row>
    <row r="22" spans="1:11" ht="12.75">
      <c r="A22" s="89" t="str">
        <f>IF(I20&gt;0,"NIET","WEL")</f>
        <v>NIET</v>
      </c>
      <c r="B22" s="90" t="s">
        <v>90</v>
      </c>
      <c r="C22" s="92"/>
      <c r="E22" s="83"/>
      <c r="G22" s="41"/>
      <c r="H22" s="42"/>
      <c r="K22" s="42"/>
    </row>
    <row r="23" spans="1:11" ht="22.5" customHeight="1">
      <c r="A23" s="83"/>
      <c r="B23" s="83"/>
      <c r="C23" s="83"/>
      <c r="D23" s="83"/>
      <c r="E23" s="83"/>
      <c r="F23" s="42"/>
      <c r="G23" s="41"/>
      <c r="H23" s="42"/>
      <c r="K23" s="42"/>
    </row>
    <row r="24" spans="1:11" ht="11.25">
      <c r="A24" s="88" t="s">
        <v>84</v>
      </c>
      <c r="B24" s="83"/>
      <c r="C24" s="83"/>
      <c r="D24" s="83"/>
      <c r="G24" s="41"/>
      <c r="H24" s="42"/>
      <c r="K24" s="42"/>
    </row>
    <row r="25" spans="2:11" ht="22.5">
      <c r="B25" s="83"/>
      <c r="C25" s="83"/>
      <c r="D25" s="83"/>
      <c r="E25" s="87" t="s">
        <v>82</v>
      </c>
      <c r="F25" s="87"/>
      <c r="G25" s="41"/>
      <c r="H25" s="42"/>
      <c r="K25" s="42"/>
    </row>
    <row r="26" spans="1:11" ht="11.25" customHeight="1">
      <c r="A26" s="85" t="s">
        <v>83</v>
      </c>
      <c r="B26" s="83"/>
      <c r="C26" s="83"/>
      <c r="D26" s="83"/>
      <c r="E26" s="42">
        <f>Resultaat!V47+Resultaat!X47</f>
        <v>0</v>
      </c>
      <c r="F26" s="42"/>
      <c r="G26" s="217" t="s">
        <v>308</v>
      </c>
      <c r="H26" s="42"/>
      <c r="K26" s="42"/>
    </row>
    <row r="27" spans="1:11" ht="11.25">
      <c r="A27" s="85" t="s">
        <v>85</v>
      </c>
      <c r="B27" s="83"/>
      <c r="C27" s="83"/>
      <c r="D27" s="83"/>
      <c r="E27" s="42">
        <f>Resultaat!W47+Resultaat!Y47</f>
        <v>0</v>
      </c>
      <c r="F27" s="42"/>
      <c r="G27" s="217"/>
      <c r="H27" s="42"/>
      <c r="K27" s="42"/>
    </row>
    <row r="28" spans="1:11" ht="11.25">
      <c r="A28" s="85"/>
      <c r="B28" s="83"/>
      <c r="C28" s="83"/>
      <c r="D28" s="83"/>
      <c r="E28" s="83"/>
      <c r="F28" s="42"/>
      <c r="G28" s="217"/>
      <c r="H28" s="42"/>
      <c r="K28" s="42"/>
    </row>
    <row r="29" spans="1:11" ht="11.25">
      <c r="A29" s="85"/>
      <c r="B29" s="83"/>
      <c r="C29" s="83"/>
      <c r="D29" s="83"/>
      <c r="E29" s="83"/>
      <c r="F29" s="42"/>
      <c r="G29" s="217"/>
      <c r="H29" s="42"/>
      <c r="K29" s="42"/>
    </row>
  </sheetData>
  <sheetProtection password="CBB5" sheet="1"/>
  <mergeCells count="4">
    <mergeCell ref="A1:G2"/>
    <mergeCell ref="G18:G19"/>
    <mergeCell ref="G26:G29"/>
    <mergeCell ref="B5:G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2010/05&amp;C&amp;8Rapport VCU, 22-03-2011&amp;R&amp;8Analyse Pagina &amp;P van &amp;N</oddFooter>
  </headerFooter>
</worksheet>
</file>

<file path=xl/worksheets/sheet9.xml><?xml version="1.0" encoding="utf-8"?>
<worksheet xmlns="http://schemas.openxmlformats.org/spreadsheetml/2006/main" xmlns:r="http://schemas.openxmlformats.org/officeDocument/2006/relationships">
  <dimension ref="A1:X41"/>
  <sheetViews>
    <sheetView zoomScalePageLayoutView="0" workbookViewId="0" topLeftCell="A1">
      <selection activeCell="D10" sqref="D10"/>
    </sheetView>
  </sheetViews>
  <sheetFormatPr defaultColWidth="9.140625" defaultRowHeight="12.75"/>
  <cols>
    <col min="1" max="1" width="4.00390625" style="9" customWidth="1"/>
    <col min="2" max="8" width="7.28125" style="9" customWidth="1"/>
    <col min="9" max="10" width="7.140625" style="122" customWidth="1"/>
    <col min="11" max="11" width="8.8515625" style="122" customWidth="1"/>
    <col min="12" max="12" width="9.421875" style="122" customWidth="1"/>
    <col min="13" max="14" width="8.57421875" style="122" hidden="1" customWidth="1"/>
    <col min="15" max="16" width="9.140625" style="122" customWidth="1"/>
    <col min="17" max="18" width="8.57421875" style="122" customWidth="1"/>
    <col min="19" max="20" width="11.57421875" style="122" customWidth="1"/>
    <col min="21" max="22" width="9.57421875" style="122" customWidth="1"/>
    <col min="23" max="24" width="10.8515625" style="122" customWidth="1"/>
    <col min="25" max="16384" width="9.140625" style="9" customWidth="1"/>
  </cols>
  <sheetData>
    <row r="1" spans="1:12" ht="11.25" customHeight="1">
      <c r="A1" s="295" t="s">
        <v>92</v>
      </c>
      <c r="B1" s="295"/>
      <c r="C1" s="295"/>
      <c r="D1" s="295"/>
      <c r="E1" s="295"/>
      <c r="F1" s="295"/>
      <c r="G1" s="295"/>
      <c r="H1" s="295"/>
      <c r="I1" s="295"/>
      <c r="J1" s="295"/>
      <c r="K1" s="295"/>
      <c r="L1" s="295"/>
    </row>
    <row r="2" spans="1:12" ht="11.25" customHeight="1">
      <c r="A2" s="295"/>
      <c r="B2" s="295"/>
      <c r="C2" s="295"/>
      <c r="D2" s="295"/>
      <c r="E2" s="295"/>
      <c r="F2" s="295"/>
      <c r="G2" s="295"/>
      <c r="H2" s="295"/>
      <c r="I2" s="295"/>
      <c r="J2" s="295"/>
      <c r="K2" s="295"/>
      <c r="L2" s="295"/>
    </row>
    <row r="3" spans="1:12" ht="12" customHeight="1">
      <c r="A3" s="308" t="s">
        <v>309</v>
      </c>
      <c r="B3" s="308"/>
      <c r="C3" s="308"/>
      <c r="D3" s="308"/>
      <c r="E3" s="308"/>
      <c r="F3" s="308"/>
      <c r="G3" s="308"/>
      <c r="H3" s="308"/>
      <c r="I3" s="308"/>
      <c r="J3" s="308"/>
      <c r="K3" s="308"/>
      <c r="L3" s="308"/>
    </row>
    <row r="4" spans="1:12" ht="12" customHeight="1">
      <c r="A4" s="130"/>
      <c r="B4" s="130"/>
      <c r="C4" s="130"/>
      <c r="D4" s="130"/>
      <c r="E4" s="130"/>
      <c r="F4" s="130"/>
      <c r="G4" s="130"/>
      <c r="H4" s="130"/>
      <c r="I4" s="130"/>
      <c r="J4" s="130"/>
      <c r="K4" s="130"/>
      <c r="L4" s="102"/>
    </row>
    <row r="5" spans="1:12" ht="15" customHeight="1">
      <c r="A5" s="106" t="s">
        <v>75</v>
      </c>
      <c r="B5" s="130"/>
      <c r="C5" s="130"/>
      <c r="D5" s="130"/>
      <c r="E5" s="130"/>
      <c r="F5" s="130"/>
      <c r="G5" s="130"/>
      <c r="H5" s="130"/>
      <c r="I5" s="130"/>
      <c r="J5" s="130"/>
      <c r="K5" s="130"/>
      <c r="L5" s="102"/>
    </row>
    <row r="6" spans="1:12" ht="15" customHeight="1">
      <c r="A6" s="101"/>
      <c r="B6" s="101" t="s">
        <v>109</v>
      </c>
      <c r="C6" s="27"/>
      <c r="D6" s="27"/>
      <c r="E6" s="307">
        <f>IF(Algemeen!B9="","",Algemeen!B9)</f>
      </c>
      <c r="F6" s="307"/>
      <c r="G6" s="307"/>
      <c r="H6" s="307"/>
      <c r="I6" s="307"/>
      <c r="J6" s="307"/>
      <c r="K6" s="307"/>
      <c r="L6" s="307"/>
    </row>
    <row r="7" spans="1:12" ht="15" customHeight="1">
      <c r="A7" s="101"/>
      <c r="B7" s="101" t="s">
        <v>35</v>
      </c>
      <c r="C7" s="27"/>
      <c r="D7" s="27"/>
      <c r="E7" s="307">
        <f>IF(Algemeen!B18="","",Algemeen!B18)</f>
      </c>
      <c r="F7" s="307"/>
      <c r="G7" s="307"/>
      <c r="H7" s="307"/>
      <c r="I7" s="307"/>
      <c r="J7" s="307"/>
      <c r="K7" s="307"/>
      <c r="L7" s="307"/>
    </row>
    <row r="8" spans="1:12" ht="12" customHeight="1">
      <c r="A8" s="50"/>
      <c r="B8" s="50"/>
      <c r="C8" s="15"/>
      <c r="D8" s="15"/>
      <c r="E8" s="15"/>
      <c r="F8" s="15"/>
      <c r="G8" s="15"/>
      <c r="H8" s="15"/>
      <c r="I8" s="42"/>
      <c r="J8" s="42"/>
      <c r="K8" s="42"/>
      <c r="L8" s="42"/>
    </row>
    <row r="9" spans="1:14" ht="15" customHeight="1">
      <c r="A9" s="106" t="s">
        <v>165</v>
      </c>
      <c r="B9" s="194"/>
      <c r="C9" s="194"/>
      <c r="D9" s="194"/>
      <c r="E9" s="194"/>
      <c r="F9" s="194"/>
      <c r="G9" s="194"/>
      <c r="H9" s="194"/>
      <c r="I9" s="194"/>
      <c r="J9" s="194"/>
      <c r="K9" s="194"/>
      <c r="L9" s="102"/>
      <c r="M9" s="193" t="s">
        <v>116</v>
      </c>
      <c r="N9" s="193"/>
    </row>
    <row r="10" spans="1:14" ht="15" customHeight="1">
      <c r="A10" s="101"/>
      <c r="B10" s="101" t="s">
        <v>166</v>
      </c>
      <c r="C10" s="27"/>
      <c r="D10" s="195"/>
      <c r="E10" s="79"/>
      <c r="F10" s="27" t="s">
        <v>167</v>
      </c>
      <c r="G10" s="79"/>
      <c r="H10" s="79"/>
      <c r="I10" s="79"/>
      <c r="J10" s="79"/>
      <c r="K10" s="79"/>
      <c r="L10" s="9"/>
      <c r="M10" s="193" t="s">
        <v>168</v>
      </c>
      <c r="N10" s="193">
        <v>1</v>
      </c>
    </row>
    <row r="11" spans="1:14" ht="15" customHeight="1">
      <c r="A11" s="101"/>
      <c r="B11" s="101"/>
      <c r="C11" s="27"/>
      <c r="D11" s="27"/>
      <c r="E11" s="79"/>
      <c r="F11" s="79"/>
      <c r="G11" s="79"/>
      <c r="H11" s="79"/>
      <c r="I11" s="79"/>
      <c r="J11" s="79"/>
      <c r="K11" s="79"/>
      <c r="L11" s="9"/>
      <c r="M11" s="193" t="s">
        <v>169</v>
      </c>
      <c r="N11" s="193"/>
    </row>
    <row r="12" spans="1:24" s="15" customFormat="1" ht="18" customHeight="1">
      <c r="A12" s="101"/>
      <c r="B12" s="101" t="s">
        <v>170</v>
      </c>
      <c r="C12" s="27"/>
      <c r="D12" s="27"/>
      <c r="E12" s="79"/>
      <c r="F12" s="79"/>
      <c r="G12" s="296" t="s">
        <v>171</v>
      </c>
      <c r="H12" s="296"/>
      <c r="I12" s="296"/>
      <c r="J12" s="296"/>
      <c r="K12" s="296"/>
      <c r="M12" s="196" t="b">
        <v>0</v>
      </c>
      <c r="N12" s="197"/>
      <c r="O12" s="79"/>
      <c r="P12" s="79"/>
      <c r="Q12" s="79"/>
      <c r="R12" s="79"/>
      <c r="S12" s="79"/>
      <c r="T12" s="79"/>
      <c r="U12" s="79"/>
      <c r="V12" s="42"/>
      <c r="W12" s="42"/>
      <c r="X12" s="42"/>
    </row>
    <row r="13" spans="1:24" s="15" customFormat="1" ht="18" customHeight="1">
      <c r="A13" s="101"/>
      <c r="B13" s="101"/>
      <c r="C13" s="27"/>
      <c r="D13" s="27"/>
      <c r="E13" s="79"/>
      <c r="F13" s="79"/>
      <c r="G13" s="296" t="s">
        <v>172</v>
      </c>
      <c r="H13" s="296"/>
      <c r="I13" s="296"/>
      <c r="J13" s="296"/>
      <c r="K13" s="296"/>
      <c r="M13" s="196" t="b">
        <v>0</v>
      </c>
      <c r="N13" s="197"/>
      <c r="O13" s="42"/>
      <c r="P13" s="42"/>
      <c r="Q13" s="42"/>
      <c r="R13" s="42"/>
      <c r="S13" s="42"/>
      <c r="T13" s="42"/>
      <c r="U13" s="42"/>
      <c r="V13" s="42"/>
      <c r="W13" s="42"/>
      <c r="X13" s="42"/>
    </row>
    <row r="14" spans="1:24" s="15" customFormat="1" ht="18" customHeight="1">
      <c r="A14" s="101"/>
      <c r="C14" s="27"/>
      <c r="D14" s="27"/>
      <c r="F14" s="79"/>
      <c r="G14" s="309"/>
      <c r="H14" s="309"/>
      <c r="I14" s="309"/>
      <c r="J14" s="309"/>
      <c r="K14" s="309"/>
      <c r="M14" s="196" t="b">
        <v>0</v>
      </c>
      <c r="N14" s="197"/>
      <c r="O14" s="42"/>
      <c r="P14" s="42"/>
      <c r="Q14" s="42"/>
      <c r="R14" s="42"/>
      <c r="S14" s="42"/>
      <c r="T14" s="42"/>
      <c r="U14" s="42"/>
      <c r="V14" s="42"/>
      <c r="W14" s="42"/>
      <c r="X14" s="42"/>
    </row>
    <row r="15" spans="1:24" s="15" customFormat="1" ht="18" customHeight="1">
      <c r="A15" s="101"/>
      <c r="C15" s="27"/>
      <c r="D15" s="27"/>
      <c r="F15" s="79"/>
      <c r="G15" s="301"/>
      <c r="H15" s="301"/>
      <c r="I15" s="301"/>
      <c r="J15" s="301"/>
      <c r="K15" s="301"/>
      <c r="M15" s="196" t="b">
        <v>0</v>
      </c>
      <c r="N15" s="197"/>
      <c r="O15" s="42"/>
      <c r="P15" s="42"/>
      <c r="Q15" s="42"/>
      <c r="R15" s="42"/>
      <c r="S15" s="42"/>
      <c r="T15" s="42"/>
      <c r="U15" s="42"/>
      <c r="V15" s="42"/>
      <c r="W15" s="42"/>
      <c r="X15" s="42"/>
    </row>
    <row r="16" spans="1:14" ht="12" customHeight="1">
      <c r="A16" s="50"/>
      <c r="B16" s="50"/>
      <c r="C16" s="15"/>
      <c r="D16" s="15"/>
      <c r="E16" s="15"/>
      <c r="F16" s="15"/>
      <c r="G16" s="15"/>
      <c r="H16" s="15"/>
      <c r="I16" s="42"/>
      <c r="J16" s="42"/>
      <c r="K16" s="42"/>
      <c r="L16" s="42"/>
      <c r="M16" s="9"/>
      <c r="N16" s="9"/>
    </row>
    <row r="17" spans="1:12" ht="12" customHeight="1">
      <c r="A17" s="103" t="s">
        <v>106</v>
      </c>
      <c r="B17" s="50"/>
      <c r="C17" s="15"/>
      <c r="D17" s="15"/>
      <c r="E17" s="15"/>
      <c r="F17" s="15"/>
      <c r="G17" s="15"/>
      <c r="H17" s="15"/>
      <c r="I17" s="42"/>
      <c r="J17" s="42"/>
      <c r="K17" s="42"/>
      <c r="L17" s="42"/>
    </row>
    <row r="18" spans="1:12" ht="6" customHeight="1">
      <c r="A18" s="103"/>
      <c r="B18" s="45"/>
      <c r="C18" s="44"/>
      <c r="D18" s="44"/>
      <c r="E18" s="44"/>
      <c r="F18" s="44"/>
      <c r="G18" s="44"/>
      <c r="H18" s="44"/>
      <c r="I18" s="102"/>
      <c r="J18" s="42"/>
      <c r="K18" s="42"/>
      <c r="L18" s="102"/>
    </row>
    <row r="19" spans="1:12" ht="12" customHeight="1">
      <c r="A19" s="15"/>
      <c r="B19" s="104" t="s">
        <v>104</v>
      </c>
      <c r="C19" s="104" t="s">
        <v>105</v>
      </c>
      <c r="D19" s="305" t="s">
        <v>107</v>
      </c>
      <c r="E19" s="306"/>
      <c r="F19" s="306"/>
      <c r="G19" s="306"/>
      <c r="H19" s="306"/>
      <c r="I19" s="306"/>
      <c r="J19" s="306"/>
      <c r="K19" s="306"/>
      <c r="L19" s="306"/>
    </row>
    <row r="20" spans="1:12" ht="15" customHeight="1">
      <c r="A20" s="15"/>
      <c r="B20" s="176"/>
      <c r="C20" s="176"/>
      <c r="D20" s="302"/>
      <c r="E20" s="303"/>
      <c r="F20" s="303"/>
      <c r="G20" s="303"/>
      <c r="H20" s="303"/>
      <c r="I20" s="303"/>
      <c r="J20" s="303"/>
      <c r="K20" s="303"/>
      <c r="L20" s="304"/>
    </row>
    <row r="21" spans="1:12" ht="15" customHeight="1">
      <c r="A21" s="15"/>
      <c r="B21" s="177"/>
      <c r="C21" s="177"/>
      <c r="D21" s="227"/>
      <c r="E21" s="223"/>
      <c r="F21" s="223"/>
      <c r="G21" s="223"/>
      <c r="H21" s="223"/>
      <c r="I21" s="223"/>
      <c r="J21" s="223"/>
      <c r="K21" s="223"/>
      <c r="L21" s="226"/>
    </row>
    <row r="22" spans="1:12" ht="15" customHeight="1">
      <c r="A22" s="15"/>
      <c r="B22" s="177"/>
      <c r="C22" s="177"/>
      <c r="D22" s="227"/>
      <c r="E22" s="223"/>
      <c r="F22" s="223"/>
      <c r="G22" s="223"/>
      <c r="H22" s="223"/>
      <c r="I22" s="223"/>
      <c r="J22" s="223"/>
      <c r="K22" s="223"/>
      <c r="L22" s="226"/>
    </row>
    <row r="23" spans="1:12" ht="15" customHeight="1">
      <c r="A23" s="15"/>
      <c r="B23" s="177"/>
      <c r="C23" s="177"/>
      <c r="D23" s="227"/>
      <c r="E23" s="223"/>
      <c r="F23" s="223"/>
      <c r="G23" s="223"/>
      <c r="H23" s="223"/>
      <c r="I23" s="223"/>
      <c r="J23" s="223"/>
      <c r="K23" s="223"/>
      <c r="L23" s="226"/>
    </row>
    <row r="24" spans="1:12" ht="15" customHeight="1">
      <c r="A24" s="15"/>
      <c r="B24" s="177"/>
      <c r="C24" s="177"/>
      <c r="D24" s="227"/>
      <c r="E24" s="223"/>
      <c r="F24" s="223"/>
      <c r="G24" s="223"/>
      <c r="H24" s="223"/>
      <c r="I24" s="223"/>
      <c r="J24" s="223"/>
      <c r="K24" s="223"/>
      <c r="L24" s="226"/>
    </row>
    <row r="25" spans="1:12" ht="15" customHeight="1">
      <c r="A25" s="15"/>
      <c r="B25" s="177"/>
      <c r="C25" s="177"/>
      <c r="D25" s="227"/>
      <c r="E25" s="223"/>
      <c r="F25" s="223"/>
      <c r="G25" s="223"/>
      <c r="H25" s="223"/>
      <c r="I25" s="223"/>
      <c r="J25" s="223"/>
      <c r="K25" s="223"/>
      <c r="L25" s="226"/>
    </row>
    <row r="26" spans="1:12" ht="15" customHeight="1">
      <c r="A26" s="15"/>
      <c r="B26" s="177"/>
      <c r="C26" s="177"/>
      <c r="D26" s="227"/>
      <c r="E26" s="223"/>
      <c r="F26" s="223"/>
      <c r="G26" s="223"/>
      <c r="H26" s="223"/>
      <c r="I26" s="223"/>
      <c r="J26" s="223"/>
      <c r="K26" s="223"/>
      <c r="L26" s="226"/>
    </row>
    <row r="27" spans="1:12" ht="12" customHeight="1">
      <c r="A27" s="45"/>
      <c r="B27" s="45"/>
      <c r="C27" s="44"/>
      <c r="D27" s="44"/>
      <c r="E27" s="44"/>
      <c r="F27" s="44"/>
      <c r="G27" s="44"/>
      <c r="H27" s="44"/>
      <c r="I27" s="102"/>
      <c r="J27" s="42"/>
      <c r="K27" s="42"/>
      <c r="L27" s="102"/>
    </row>
    <row r="28" spans="1:12" ht="12" customHeight="1">
      <c r="A28" s="103" t="s">
        <v>108</v>
      </c>
      <c r="B28" s="50"/>
      <c r="C28" s="15"/>
      <c r="D28" s="15"/>
      <c r="E28" s="15"/>
      <c r="F28" s="15"/>
      <c r="G28" s="15"/>
      <c r="H28" s="15"/>
      <c r="I28" s="42"/>
      <c r="J28" s="42"/>
      <c r="K28" s="42"/>
      <c r="L28" s="42"/>
    </row>
    <row r="29" spans="1:14" ht="43.5" customHeight="1">
      <c r="A29" s="296" t="s">
        <v>310</v>
      </c>
      <c r="B29" s="296"/>
      <c r="C29" s="296"/>
      <c r="D29" s="296"/>
      <c r="E29" s="296"/>
      <c r="F29" s="296"/>
      <c r="G29" s="296"/>
      <c r="H29" s="296"/>
      <c r="I29" s="296"/>
      <c r="J29" s="296"/>
      <c r="K29" s="296"/>
      <c r="L29" s="296"/>
      <c r="M29" s="133" t="s">
        <v>116</v>
      </c>
      <c r="N29" s="133"/>
    </row>
    <row r="30" spans="1:14" ht="11.25">
      <c r="A30" s="128"/>
      <c r="B30" s="128"/>
      <c r="C30" s="128"/>
      <c r="D30" s="128"/>
      <c r="E30" s="128"/>
      <c r="F30" s="128"/>
      <c r="G30" s="128"/>
      <c r="H30" s="128"/>
      <c r="I30" s="128"/>
      <c r="J30" s="128"/>
      <c r="K30" s="128"/>
      <c r="L30" s="128"/>
      <c r="M30" s="133" t="s">
        <v>114</v>
      </c>
      <c r="N30" s="133">
        <v>1</v>
      </c>
    </row>
    <row r="31" spans="1:14" ht="11.25">
      <c r="A31" s="128"/>
      <c r="B31" s="128"/>
      <c r="C31" s="128"/>
      <c r="D31" s="128"/>
      <c r="E31" s="128"/>
      <c r="F31" s="128"/>
      <c r="G31" s="128"/>
      <c r="H31" s="128"/>
      <c r="I31" s="128"/>
      <c r="J31" s="128"/>
      <c r="K31" s="128"/>
      <c r="L31" s="128"/>
      <c r="M31" s="133" t="s">
        <v>115</v>
      </c>
      <c r="N31" s="133"/>
    </row>
    <row r="32" spans="1:7" ht="24" customHeight="1">
      <c r="A32" s="105"/>
      <c r="B32" s="105"/>
      <c r="C32" s="105"/>
      <c r="D32" s="105"/>
      <c r="E32" s="105"/>
      <c r="F32" s="105"/>
      <c r="G32" s="105"/>
    </row>
    <row r="33" spans="1:9" ht="12">
      <c r="A33" s="109" t="s">
        <v>311</v>
      </c>
      <c r="B33" s="44"/>
      <c r="C33" s="44"/>
      <c r="D33" s="45"/>
      <c r="E33" s="45"/>
      <c r="F33" s="44"/>
      <c r="G33" s="44"/>
      <c r="H33" s="105"/>
      <c r="I33" s="88" t="s">
        <v>36</v>
      </c>
    </row>
    <row r="34" spans="1:12" ht="12" customHeight="1">
      <c r="A34" s="44"/>
      <c r="B34" s="45"/>
      <c r="C34" s="44"/>
      <c r="D34" s="15"/>
      <c r="E34" s="15"/>
      <c r="F34" s="15"/>
      <c r="G34" s="15"/>
      <c r="I34" s="298"/>
      <c r="J34" s="298"/>
      <c r="K34" s="298"/>
      <c r="L34" s="298"/>
    </row>
    <row r="35" spans="1:12" ht="18" customHeight="1">
      <c r="A35" s="44"/>
      <c r="B35" s="299">
        <f>IF(Auditgegevens!D12="","",Auditgegevens!D12)</f>
      </c>
      <c r="C35" s="299"/>
      <c r="D35" s="299"/>
      <c r="E35" s="299"/>
      <c r="F35" s="299"/>
      <c r="G35" s="299"/>
      <c r="I35" s="298"/>
      <c r="J35" s="298"/>
      <c r="K35" s="298"/>
      <c r="L35" s="298"/>
    </row>
    <row r="36" spans="8:12" ht="12" customHeight="1">
      <c r="H36" s="15"/>
      <c r="I36" s="298"/>
      <c r="J36" s="298"/>
      <c r="K36" s="298"/>
      <c r="L36" s="298"/>
    </row>
    <row r="37" spans="1:12" ht="18" customHeight="1">
      <c r="A37" s="8" t="s">
        <v>118</v>
      </c>
      <c r="H37" s="78"/>
      <c r="I37" s="298"/>
      <c r="J37" s="298"/>
      <c r="K37" s="298"/>
      <c r="L37" s="298"/>
    </row>
    <row r="38" spans="1:12" ht="12" customHeight="1">
      <c r="A38" s="44"/>
      <c r="B38" s="45"/>
      <c r="C38" s="44"/>
      <c r="D38" s="44"/>
      <c r="E38" s="15"/>
      <c r="F38" s="15"/>
      <c r="H38" s="15"/>
      <c r="I38" s="298"/>
      <c r="J38" s="298"/>
      <c r="K38" s="298"/>
      <c r="L38" s="298"/>
    </row>
    <row r="39" spans="1:12" ht="18" customHeight="1">
      <c r="A39" s="44"/>
      <c r="B39" s="238"/>
      <c r="C39" s="238"/>
      <c r="D39" s="238"/>
      <c r="E39" s="238"/>
      <c r="F39" s="238"/>
      <c r="G39" s="238"/>
      <c r="H39" s="15"/>
      <c r="I39" s="298"/>
      <c r="J39" s="298"/>
      <c r="K39" s="298"/>
      <c r="L39" s="298"/>
    </row>
    <row r="40" spans="2:12" ht="11.25">
      <c r="B40" s="300"/>
      <c r="C40" s="300"/>
      <c r="D40" s="300"/>
      <c r="E40" s="300"/>
      <c r="F40" s="300"/>
      <c r="G40" s="300"/>
      <c r="H40" s="15"/>
      <c r="I40" s="298"/>
      <c r="J40" s="298"/>
      <c r="K40" s="298"/>
      <c r="L40" s="298"/>
    </row>
    <row r="41" spans="1:12" ht="12" customHeight="1">
      <c r="A41" s="15"/>
      <c r="B41" s="15"/>
      <c r="C41" s="15"/>
      <c r="D41" s="15"/>
      <c r="E41" s="15"/>
      <c r="F41" s="15"/>
      <c r="G41" s="15"/>
      <c r="H41" s="15"/>
      <c r="I41" s="42"/>
      <c r="J41" s="42"/>
      <c r="K41" s="42"/>
      <c r="L41" s="42"/>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sheetProtection password="CBB5" sheet="1" selectLockedCells="1"/>
  <mergeCells count="21">
    <mergeCell ref="E7:L7"/>
    <mergeCell ref="D24:L24"/>
    <mergeCell ref="A1:L2"/>
    <mergeCell ref="A3:L3"/>
    <mergeCell ref="E6:L6"/>
    <mergeCell ref="G12:K12"/>
    <mergeCell ref="G13:K13"/>
    <mergeCell ref="G14:K14"/>
    <mergeCell ref="G15:K15"/>
    <mergeCell ref="D20:L20"/>
    <mergeCell ref="D22:L22"/>
    <mergeCell ref="D19:L19"/>
    <mergeCell ref="D23:L23"/>
    <mergeCell ref="D26:L26"/>
    <mergeCell ref="I34:L40"/>
    <mergeCell ref="B35:G35"/>
    <mergeCell ref="B40:G40"/>
    <mergeCell ref="B39:G39"/>
    <mergeCell ref="D25:L25"/>
    <mergeCell ref="D21:L21"/>
    <mergeCell ref="A29:L29"/>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&amp;L&amp;8VG Checklist Uitzendorganisaties, versie 2010/05&amp;C&amp;8Rapport VCU, 22-03-2011&amp;R&amp;8Bevindingen en autorisatie Pagina &amp;P van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jeroen</dc:creator>
  <cp:keywords/>
  <dc:description/>
  <cp:lastModifiedBy>Jeroen Terlingen</cp:lastModifiedBy>
  <cp:lastPrinted>2011-03-22T09:03:34Z</cp:lastPrinted>
  <dcterms:created xsi:type="dcterms:W3CDTF">2009-03-26T11:07:06Z</dcterms:created>
  <dcterms:modified xsi:type="dcterms:W3CDTF">2011-03-22T09:05:26Z</dcterms:modified>
  <cp:category/>
  <cp:version/>
  <cp:contentType/>
  <cp:contentStatus/>
</cp:coreProperties>
</file>